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755" activeTab="3"/>
  </bookViews>
  <sheets>
    <sheet name="dati" sheetId="1" r:id="rId1"/>
    <sheet name="materie prime" sheetId="2" r:id="rId2"/>
    <sheet name="prodotti finiti" sheetId="3" r:id="rId3"/>
    <sheet name="semilavorat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 l="1"/>
  <c r="G24" i="4"/>
  <c r="B24" i="4"/>
  <c r="G15" i="4"/>
  <c r="G23" i="4"/>
  <c r="G13" i="4"/>
  <c r="H31" i="2"/>
  <c r="F20" i="2"/>
  <c r="G23" i="3"/>
  <c r="G24" i="3" s="1"/>
  <c r="G17" i="2"/>
  <c r="G18" i="2" s="1"/>
  <c r="G20" i="2" s="1"/>
  <c r="G15" i="3"/>
  <c r="G17" i="3" s="1"/>
  <c r="G29" i="3" s="1"/>
  <c r="H29" i="3" s="1"/>
  <c r="G13" i="3"/>
  <c r="G10" i="2"/>
  <c r="G51" i="1"/>
  <c r="G50" i="1"/>
  <c r="G16" i="2"/>
  <c r="G15" i="2"/>
  <c r="G14" i="2"/>
  <c r="G13" i="2"/>
  <c r="C16" i="2"/>
  <c r="C15" i="2"/>
  <c r="C14" i="2"/>
  <c r="C13" i="2"/>
  <c r="G25" i="1"/>
  <c r="G52" i="1" s="1"/>
  <c r="G53" i="1" s="1"/>
  <c r="G13" i="1"/>
  <c r="G17" i="4" l="1"/>
  <c r="G31" i="4" s="1"/>
  <c r="H31" i="4" s="1"/>
</calcChain>
</file>

<file path=xl/sharedStrings.xml><?xml version="1.0" encoding="utf-8"?>
<sst xmlns="http://schemas.openxmlformats.org/spreadsheetml/2006/main" count="109" uniqueCount="60">
  <si>
    <t>ESERCITAZIONE SULLA VALUTAZIONE DELLE RIMENENZE</t>
  </si>
  <si>
    <t>Il costo di produzione è il seguente:</t>
  </si>
  <si>
    <t>q.tà</t>
  </si>
  <si>
    <t>costo medio</t>
  </si>
  <si>
    <t>Materia prima ottone</t>
  </si>
  <si>
    <t>kg</t>
  </si>
  <si>
    <t>Fusione terzista</t>
  </si>
  <si>
    <t>Tornitura (manodopera ed energia)</t>
  </si>
  <si>
    <t>Cromatura terzista</t>
  </si>
  <si>
    <t>Cartuccia, montaggio e confezionamento</t>
  </si>
  <si>
    <t>Totale costo diretto variabile</t>
  </si>
  <si>
    <t>Nel 2019 sono stati prodotti, penderando anche i semilavorati:</t>
  </si>
  <si>
    <t>La società ha una capacità produttiva annua di:</t>
  </si>
  <si>
    <t>rubinetti</t>
  </si>
  <si>
    <t>La società ha sostenuto nel 2019 anche i seguenti costi fissi:</t>
  </si>
  <si>
    <t>Costi fissi industriali di produzione</t>
  </si>
  <si>
    <t>Costi amministrativi</t>
  </si>
  <si>
    <t>Costi generali</t>
  </si>
  <si>
    <t>Costi commerciali</t>
  </si>
  <si>
    <t>La Rubinetteria Fratelli Brambilla Spa produce e vende un unico rubinetto.</t>
  </si>
  <si>
    <t>Gli agenti e rappresentanti pecepiscono sulle vendite una provvigione del 3%</t>
  </si>
  <si>
    <t>La società al 31/12/2019 ha in rimanenza i seguenti prodotti</t>
  </si>
  <si>
    <t>materia prima ottone</t>
  </si>
  <si>
    <t>semilavorati cromati</t>
  </si>
  <si>
    <t>n°</t>
  </si>
  <si>
    <t>prodotti finiti</t>
  </si>
  <si>
    <t>Il prezzo unitario di vendita del rubinetto è di euro 30,00</t>
  </si>
  <si>
    <t>Alla fine dell'esercizio il costo di acquisto dell'ottone è sceso a 3,00 al kg, a causa di una discesa</t>
  </si>
  <si>
    <t>dei prezzi di mercato delle materie prime.</t>
  </si>
  <si>
    <t>La società  non prevede tuttavia di modificare il prezzo di vendita del rubinetto.</t>
  </si>
  <si>
    <t>Si proceda alla valutazione delle rimenenze.</t>
  </si>
  <si>
    <t>Valutazione al costo medio di acquisto</t>
  </si>
  <si>
    <t>MATERIE PRIME</t>
  </si>
  <si>
    <t>Valore netto di realizzo</t>
  </si>
  <si>
    <t>Ai fini dell'imputazione dei costi fissi, i semilavorati cromati sono al 75% del processo produttivo</t>
  </si>
  <si>
    <t>meno i costi da sostenere:</t>
  </si>
  <si>
    <t>quota unitaria costi fissi industriali</t>
  </si>
  <si>
    <t>Totale</t>
  </si>
  <si>
    <t>ricavi</t>
  </si>
  <si>
    <t>costi variabili</t>
  </si>
  <si>
    <t>costi fissi</t>
  </si>
  <si>
    <t>utile</t>
  </si>
  <si>
    <t>Valore netto di realizzo dell'ottone</t>
  </si>
  <si>
    <t>Costo di sostituzione di ottone (valore di mercato)</t>
  </si>
  <si>
    <t>Non svaluto la rimanenza perché il costo è inferiore al valore di realizzo</t>
  </si>
  <si>
    <t>Non rilieva il valore di mercato</t>
  </si>
  <si>
    <t>PRODOTTI FINITI</t>
  </si>
  <si>
    <t>prezzo di vendita del rubinetto nel netto provv</t>
  </si>
  <si>
    <t>costo di produzione</t>
  </si>
  <si>
    <t>pari a 400.000 / 100.000</t>
  </si>
  <si>
    <t>valore netto di realizzo</t>
  </si>
  <si>
    <t>prezzo di vendita</t>
  </si>
  <si>
    <t>provvigioni</t>
  </si>
  <si>
    <t>quindi la valtazione è fatta al costo di produzione</t>
  </si>
  <si>
    <t>quidi la valutazione è fatta al costo</t>
  </si>
  <si>
    <t>pari a 400.000 / 100.000, con capacità produttiva normale e non effettiva</t>
  </si>
  <si>
    <t>totale costo pieno industriale unitario</t>
  </si>
  <si>
    <t>SEMILAVORATI</t>
  </si>
  <si>
    <t>Il 75 % di 400.000 / 100.000, con capacità produttiva normale e non effettiva</t>
  </si>
  <si>
    <t>Il 25 % di 400.000 / 100.000, con capacità produttiva normale e non effettiva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</si>
</sst>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2" fillId="0" borderId="0" xfId="0" applyFont="1"/>
    <xf numFmtId="43" fontId="2" fillId="0" borderId="0" xfId="1" applyFont="1"/>
    <xf numFmtId="43" fontId="3" fillId="0" borderId="0" xfId="1" applyFont="1"/>
    <xf numFmtId="43" fontId="3" fillId="0" borderId="0" xfId="0" applyNumberFormat="1" applyFont="1"/>
    <xf numFmtId="43" fontId="3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3"/>
  <sheetViews>
    <sheetView topLeftCell="A7" zoomScale="130" zoomScaleNormal="130" workbookViewId="0">
      <selection activeCell="G12" sqref="G12"/>
    </sheetView>
  </sheetViews>
  <sheetFormatPr defaultRowHeight="15" x14ac:dyDescent="0.25"/>
  <cols>
    <col min="3" max="3" width="23.7109375" customWidth="1"/>
    <col min="5" max="5" width="4.140625" style="3" customWidth="1"/>
    <col min="6" max="6" width="9.140625" style="3"/>
    <col min="7" max="7" width="16.5703125" style="4" customWidth="1"/>
    <col min="9" max="9" width="16.7109375" customWidth="1"/>
  </cols>
  <sheetData>
    <row r="2" spans="2:10" x14ac:dyDescent="0.25">
      <c r="B2" s="2" t="s">
        <v>0</v>
      </c>
    </row>
    <row r="5" spans="2:10" x14ac:dyDescent="0.25">
      <c r="B5" t="s">
        <v>19</v>
      </c>
    </row>
    <row r="6" spans="2:10" x14ac:dyDescent="0.25">
      <c r="B6" t="s">
        <v>1</v>
      </c>
    </row>
    <row r="7" spans="2:10" x14ac:dyDescent="0.25">
      <c r="F7" s="3" t="s">
        <v>2</v>
      </c>
      <c r="G7" s="4" t="s">
        <v>3</v>
      </c>
    </row>
    <row r="8" spans="2:10" x14ac:dyDescent="0.25">
      <c r="B8" t="s">
        <v>4</v>
      </c>
      <c r="E8" s="3" t="s">
        <v>5</v>
      </c>
      <c r="F8" s="3">
        <v>1</v>
      </c>
      <c r="G8" s="4">
        <v>4.5</v>
      </c>
    </row>
    <row r="9" spans="2:10" x14ac:dyDescent="0.25">
      <c r="B9" t="s">
        <v>6</v>
      </c>
      <c r="G9" s="4">
        <v>3</v>
      </c>
    </row>
    <row r="10" spans="2:10" x14ac:dyDescent="0.25">
      <c r="B10" t="s">
        <v>7</v>
      </c>
      <c r="G10" s="4">
        <v>2.5</v>
      </c>
    </row>
    <row r="11" spans="2:10" x14ac:dyDescent="0.25">
      <c r="B11" t="s">
        <v>8</v>
      </c>
      <c r="G11" s="4">
        <v>3</v>
      </c>
    </row>
    <row r="12" spans="2:10" x14ac:dyDescent="0.25">
      <c r="B12" t="s">
        <v>9</v>
      </c>
      <c r="G12" s="4">
        <v>4</v>
      </c>
    </row>
    <row r="13" spans="2:10" x14ac:dyDescent="0.25">
      <c r="B13" t="s">
        <v>10</v>
      </c>
      <c r="G13" s="5">
        <f>SUM(G8:G12)</f>
        <v>17</v>
      </c>
      <c r="I13" s="8"/>
    </row>
    <row r="15" spans="2:10" x14ac:dyDescent="0.25">
      <c r="B15" t="s">
        <v>12</v>
      </c>
      <c r="G15" s="6">
        <v>100000</v>
      </c>
      <c r="H15" t="s">
        <v>13</v>
      </c>
      <c r="I15" s="7"/>
      <c r="J15">
        <v>20</v>
      </c>
    </row>
    <row r="17" spans="2:9" x14ac:dyDescent="0.25">
      <c r="B17" t="s">
        <v>11</v>
      </c>
      <c r="G17" s="6">
        <v>60000</v>
      </c>
      <c r="H17" t="s">
        <v>13</v>
      </c>
    </row>
    <row r="19" spans="2:9" x14ac:dyDescent="0.25">
      <c r="B19" t="s">
        <v>14</v>
      </c>
    </row>
    <row r="21" spans="2:9" x14ac:dyDescent="0.25">
      <c r="B21" t="s">
        <v>15</v>
      </c>
      <c r="G21" s="4">
        <v>400000</v>
      </c>
    </row>
    <row r="22" spans="2:9" x14ac:dyDescent="0.25">
      <c r="B22" t="s">
        <v>16</v>
      </c>
      <c r="G22" s="4">
        <v>80000</v>
      </c>
    </row>
    <row r="23" spans="2:9" x14ac:dyDescent="0.25">
      <c r="B23" t="s">
        <v>17</v>
      </c>
      <c r="G23" s="4">
        <v>150000</v>
      </c>
    </row>
    <row r="24" spans="2:9" x14ac:dyDescent="0.25">
      <c r="B24" t="s">
        <v>18</v>
      </c>
      <c r="G24" s="4">
        <v>90000</v>
      </c>
    </row>
    <row r="25" spans="2:9" x14ac:dyDescent="0.25">
      <c r="G25" s="5">
        <f>SUM(G21:G24)</f>
        <v>720000</v>
      </c>
      <c r="I25" s="9"/>
    </row>
    <row r="27" spans="2:9" x14ac:dyDescent="0.25">
      <c r="B27" t="s">
        <v>20</v>
      </c>
    </row>
    <row r="29" spans="2:9" x14ac:dyDescent="0.25">
      <c r="B29" t="s">
        <v>21</v>
      </c>
    </row>
    <row r="30" spans="2:9" x14ac:dyDescent="0.25">
      <c r="F30" s="3" t="s">
        <v>2</v>
      </c>
    </row>
    <row r="31" spans="2:9" x14ac:dyDescent="0.25">
      <c r="B31" t="s">
        <v>22</v>
      </c>
      <c r="E31" s="3" t="s">
        <v>5</v>
      </c>
      <c r="F31" s="3">
        <v>5000</v>
      </c>
    </row>
    <row r="32" spans="2:9" x14ac:dyDescent="0.25">
      <c r="B32" t="s">
        <v>23</v>
      </c>
      <c r="E32" s="3" t="s">
        <v>24</v>
      </c>
      <c r="F32" s="3">
        <v>3000</v>
      </c>
    </row>
    <row r="33" spans="2:6" x14ac:dyDescent="0.25">
      <c r="B33" t="s">
        <v>25</v>
      </c>
      <c r="E33" s="3" t="s">
        <v>24</v>
      </c>
      <c r="F33" s="3">
        <v>4000</v>
      </c>
    </row>
    <row r="35" spans="2:6" x14ac:dyDescent="0.25">
      <c r="B35" t="s">
        <v>34</v>
      </c>
    </row>
    <row r="37" spans="2:6" x14ac:dyDescent="0.25">
      <c r="B37" t="s">
        <v>26</v>
      </c>
    </row>
    <row r="39" spans="2:6" x14ac:dyDescent="0.25">
      <c r="B39" t="s">
        <v>27</v>
      </c>
    </row>
    <row r="40" spans="2:6" x14ac:dyDescent="0.25">
      <c r="B40" t="s">
        <v>28</v>
      </c>
    </row>
    <row r="41" spans="2:6" x14ac:dyDescent="0.25">
      <c r="B41" t="s">
        <v>29</v>
      </c>
    </row>
    <row r="43" spans="2:6" x14ac:dyDescent="0.25">
      <c r="B43" t="s">
        <v>30</v>
      </c>
    </row>
    <row r="50" spans="3:7" x14ac:dyDescent="0.25">
      <c r="C50" t="s">
        <v>38</v>
      </c>
      <c r="G50" s="4">
        <f>+G17*30*(1-3%)</f>
        <v>1746000</v>
      </c>
    </row>
    <row r="51" spans="3:7" x14ac:dyDescent="0.25">
      <c r="C51" t="s">
        <v>39</v>
      </c>
      <c r="G51" s="4">
        <f>+G13*G17</f>
        <v>1020000</v>
      </c>
    </row>
    <row r="52" spans="3:7" x14ac:dyDescent="0.25">
      <c r="C52" t="s">
        <v>40</v>
      </c>
      <c r="G52" s="4">
        <f>+G25</f>
        <v>720000</v>
      </c>
    </row>
    <row r="53" spans="3:7" x14ac:dyDescent="0.25">
      <c r="C53" t="s">
        <v>41</v>
      </c>
      <c r="G53" s="4">
        <f>+G50-G51-G52</f>
        <v>6000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opLeftCell="A16" zoomScale="120" zoomScaleNormal="120" workbookViewId="0">
      <selection activeCell="H31" sqref="H31"/>
    </sheetView>
  </sheetViews>
  <sheetFormatPr defaultRowHeight="15" x14ac:dyDescent="0.25"/>
  <cols>
    <col min="7" max="7" width="12.42578125" customWidth="1"/>
    <col min="8" max="8" width="12.85546875" customWidth="1"/>
  </cols>
  <sheetData>
    <row r="2" spans="2:8" x14ac:dyDescent="0.25">
      <c r="B2" s="2" t="s">
        <v>32</v>
      </c>
    </row>
    <row r="4" spans="2:8" x14ac:dyDescent="0.25">
      <c r="B4" s="1" t="s">
        <v>31</v>
      </c>
    </row>
    <row r="5" spans="2:8" x14ac:dyDescent="0.25">
      <c r="F5" s="3" t="s">
        <v>2</v>
      </c>
      <c r="G5" s="4" t="s">
        <v>3</v>
      </c>
    </row>
    <row r="6" spans="2:8" x14ac:dyDescent="0.25">
      <c r="B6" t="s">
        <v>22</v>
      </c>
      <c r="E6" s="3" t="s">
        <v>5</v>
      </c>
      <c r="F6" s="3">
        <v>5000</v>
      </c>
      <c r="G6" s="1">
        <v>4.5</v>
      </c>
      <c r="H6" s="13"/>
    </row>
    <row r="8" spans="2:8" x14ac:dyDescent="0.25">
      <c r="B8" s="1" t="s">
        <v>33</v>
      </c>
    </row>
    <row r="10" spans="2:8" x14ac:dyDescent="0.25">
      <c r="B10" t="s">
        <v>47</v>
      </c>
      <c r="G10" s="7">
        <f>30*(1-3%)</f>
        <v>29.099999999999998</v>
      </c>
    </row>
    <row r="12" spans="2:8" x14ac:dyDescent="0.25">
      <c r="B12" t="s">
        <v>35</v>
      </c>
      <c r="G12" s="7"/>
    </row>
    <row r="13" spans="2:8" x14ac:dyDescent="0.25">
      <c r="C13" t="str">
        <f>+dati!B9</f>
        <v>Fusione terzista</v>
      </c>
      <c r="G13" s="7">
        <f>+dati!G9</f>
        <v>3</v>
      </c>
    </row>
    <row r="14" spans="2:8" x14ac:dyDescent="0.25">
      <c r="C14" t="str">
        <f>+dati!B10</f>
        <v>Tornitura (manodopera ed energia)</v>
      </c>
      <c r="G14" s="7">
        <f>+dati!G10</f>
        <v>2.5</v>
      </c>
    </row>
    <row r="15" spans="2:8" x14ac:dyDescent="0.25">
      <c r="C15" t="str">
        <f>+dati!B11</f>
        <v>Cromatura terzista</v>
      </c>
      <c r="G15" s="7">
        <f>+dati!G11</f>
        <v>3</v>
      </c>
    </row>
    <row r="16" spans="2:8" x14ac:dyDescent="0.25">
      <c r="C16" t="str">
        <f>+dati!B12</f>
        <v>Cartuccia, montaggio e confezionamento</v>
      </c>
      <c r="G16" s="7">
        <f>+dati!G12</f>
        <v>4</v>
      </c>
    </row>
    <row r="17" spans="2:8" x14ac:dyDescent="0.25">
      <c r="C17" t="s">
        <v>36</v>
      </c>
      <c r="G17" s="7">
        <f>dati!G21/dati!G15</f>
        <v>4</v>
      </c>
      <c r="H17" t="s">
        <v>49</v>
      </c>
    </row>
    <row r="18" spans="2:8" x14ac:dyDescent="0.25">
      <c r="B18" t="s">
        <v>37</v>
      </c>
      <c r="G18" s="10">
        <f>SUM(G13:G17)</f>
        <v>16.5</v>
      </c>
    </row>
    <row r="19" spans="2:8" x14ac:dyDescent="0.25">
      <c r="G19" s="7"/>
    </row>
    <row r="20" spans="2:8" x14ac:dyDescent="0.25">
      <c r="B20" t="s">
        <v>42</v>
      </c>
      <c r="F20">
        <f>+F6</f>
        <v>5000</v>
      </c>
      <c r="G20" s="14">
        <f>+G10-G18</f>
        <v>12.599999999999998</v>
      </c>
      <c r="H20" s="13"/>
    </row>
    <row r="22" spans="2:8" x14ac:dyDescent="0.25">
      <c r="B22" s="11" t="s">
        <v>43</v>
      </c>
      <c r="C22" s="11"/>
      <c r="D22" s="11"/>
      <c r="E22" s="11"/>
      <c r="F22" s="11"/>
      <c r="G22" s="12">
        <v>3</v>
      </c>
    </row>
    <row r="25" spans="2:8" x14ac:dyDescent="0.25">
      <c r="B25" t="s">
        <v>44</v>
      </c>
    </row>
    <row r="26" spans="2:8" x14ac:dyDescent="0.25">
      <c r="B26" t="s">
        <v>45</v>
      </c>
    </row>
    <row r="28" spans="2:8" x14ac:dyDescent="0.25">
      <c r="B28" t="s">
        <v>54</v>
      </c>
    </row>
    <row r="30" spans="2:8" x14ac:dyDescent="0.25">
      <c r="F30" s="3" t="s">
        <v>2</v>
      </c>
      <c r="G30" s="4" t="s">
        <v>3</v>
      </c>
    </row>
    <row r="31" spans="2:8" x14ac:dyDescent="0.25">
      <c r="B31" t="s">
        <v>22</v>
      </c>
      <c r="E31" s="3" t="s">
        <v>5</v>
      </c>
      <c r="F31" s="3">
        <v>5000</v>
      </c>
      <c r="G31">
        <v>4.5</v>
      </c>
      <c r="H31" s="13">
        <f>+G31*F31</f>
        <v>22500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opLeftCell="A16" zoomScale="120" zoomScaleNormal="120" workbookViewId="0">
      <selection activeCell="G17" sqref="G17"/>
    </sheetView>
  </sheetViews>
  <sheetFormatPr defaultRowHeight="15" x14ac:dyDescent="0.25"/>
  <cols>
    <col min="8" max="8" width="12.7109375" bestFit="1" customWidth="1"/>
  </cols>
  <sheetData>
    <row r="2" spans="2:8" x14ac:dyDescent="0.25">
      <c r="B2" s="2" t="s">
        <v>46</v>
      </c>
    </row>
    <row r="4" spans="2:8" x14ac:dyDescent="0.25">
      <c r="B4" t="s">
        <v>25</v>
      </c>
      <c r="E4" s="3" t="s">
        <v>24</v>
      </c>
      <c r="F4" s="3">
        <v>4000</v>
      </c>
    </row>
    <row r="6" spans="2:8" x14ac:dyDescent="0.25">
      <c r="B6" s="1" t="s">
        <v>48</v>
      </c>
    </row>
    <row r="7" spans="2:8" x14ac:dyDescent="0.25">
      <c r="E7" s="3"/>
      <c r="F7" s="3" t="s">
        <v>2</v>
      </c>
      <c r="G7" s="4" t="s">
        <v>3</v>
      </c>
    </row>
    <row r="8" spans="2:8" x14ac:dyDescent="0.25">
      <c r="B8" t="s">
        <v>4</v>
      </c>
      <c r="E8" s="3" t="s">
        <v>5</v>
      </c>
      <c r="F8" s="3">
        <v>1</v>
      </c>
      <c r="G8" s="4">
        <v>4.5</v>
      </c>
    </row>
    <row r="9" spans="2:8" x14ac:dyDescent="0.25">
      <c r="B9" t="s">
        <v>6</v>
      </c>
      <c r="E9" s="3"/>
      <c r="F9" s="3"/>
      <c r="G9" s="4">
        <v>3</v>
      </c>
    </row>
    <row r="10" spans="2:8" x14ac:dyDescent="0.25">
      <c r="B10" t="s">
        <v>7</v>
      </c>
      <c r="E10" s="3"/>
      <c r="F10" s="3"/>
      <c r="G10" s="4">
        <v>2.5</v>
      </c>
    </row>
    <row r="11" spans="2:8" x14ac:dyDescent="0.25">
      <c r="B11" t="s">
        <v>8</v>
      </c>
      <c r="E11" s="3"/>
      <c r="F11" s="3"/>
      <c r="G11" s="4">
        <v>3</v>
      </c>
    </row>
    <row r="12" spans="2:8" x14ac:dyDescent="0.25">
      <c r="B12" t="s">
        <v>9</v>
      </c>
      <c r="E12" s="3"/>
      <c r="F12" s="3"/>
      <c r="G12" s="4">
        <v>4</v>
      </c>
    </row>
    <row r="13" spans="2:8" x14ac:dyDescent="0.25">
      <c r="B13" t="s">
        <v>10</v>
      </c>
      <c r="E13" s="3"/>
      <c r="F13" s="3"/>
      <c r="G13" s="5">
        <f>SUM(G8:G12)</f>
        <v>17</v>
      </c>
    </row>
    <row r="15" spans="2:8" x14ac:dyDescent="0.25">
      <c r="B15" t="s">
        <v>36</v>
      </c>
      <c r="F15" s="7"/>
      <c r="G15" s="7">
        <f>+dati!G21/dati!G15</f>
        <v>4</v>
      </c>
      <c r="H15" t="s">
        <v>55</v>
      </c>
    </row>
    <row r="17" spans="2:8" x14ac:dyDescent="0.25">
      <c r="B17" t="s">
        <v>56</v>
      </c>
      <c r="G17" s="14">
        <f>+G15+G13</f>
        <v>21</v>
      </c>
    </row>
    <row r="20" spans="2:8" x14ac:dyDescent="0.25">
      <c r="B20" s="1" t="s">
        <v>50</v>
      </c>
    </row>
    <row r="22" spans="2:8" x14ac:dyDescent="0.25">
      <c r="B22" t="s">
        <v>51</v>
      </c>
      <c r="G22" s="7">
        <v>30</v>
      </c>
    </row>
    <row r="23" spans="2:8" x14ac:dyDescent="0.25">
      <c r="B23" t="s">
        <v>52</v>
      </c>
      <c r="G23" s="7">
        <f>+G22*3%</f>
        <v>0.89999999999999991</v>
      </c>
    </row>
    <row r="24" spans="2:8" x14ac:dyDescent="0.25">
      <c r="B24" t="s">
        <v>50</v>
      </c>
      <c r="G24" s="15">
        <f>+G22-G23</f>
        <v>29.1</v>
      </c>
    </row>
    <row r="27" spans="2:8" x14ac:dyDescent="0.25">
      <c r="B27" t="s">
        <v>53</v>
      </c>
    </row>
    <row r="29" spans="2:8" x14ac:dyDescent="0.25">
      <c r="B29" t="s">
        <v>25</v>
      </c>
      <c r="E29" s="3" t="s">
        <v>24</v>
      </c>
      <c r="F29" s="3">
        <v>4000</v>
      </c>
      <c r="G29" s="9">
        <f>+G17</f>
        <v>21</v>
      </c>
      <c r="H29" s="13">
        <f>+G29*F29</f>
        <v>84000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abSelected="1" topLeftCell="A19" zoomScale="120" zoomScaleNormal="120" workbookViewId="0">
      <selection activeCell="H29" sqref="H29"/>
    </sheetView>
  </sheetViews>
  <sheetFormatPr defaultRowHeight="15" x14ac:dyDescent="0.25"/>
  <cols>
    <col min="8" max="8" width="16.140625" customWidth="1"/>
  </cols>
  <sheetData>
    <row r="2" spans="2:8" x14ac:dyDescent="0.25">
      <c r="B2" s="2" t="s">
        <v>57</v>
      </c>
    </row>
    <row r="4" spans="2:8" x14ac:dyDescent="0.25">
      <c r="B4" t="s">
        <v>23</v>
      </c>
      <c r="E4" s="3" t="s">
        <v>24</v>
      </c>
      <c r="F4" s="3">
        <v>3000</v>
      </c>
    </row>
    <row r="6" spans="2:8" x14ac:dyDescent="0.25">
      <c r="B6" s="1" t="s">
        <v>48</v>
      </c>
    </row>
    <row r="7" spans="2:8" x14ac:dyDescent="0.25">
      <c r="E7" s="3"/>
      <c r="F7" s="3" t="s">
        <v>2</v>
      </c>
      <c r="G7" s="4" t="s">
        <v>3</v>
      </c>
    </row>
    <row r="8" spans="2:8" x14ac:dyDescent="0.25">
      <c r="B8" t="s">
        <v>4</v>
      </c>
      <c r="E8" s="3" t="s">
        <v>5</v>
      </c>
      <c r="F8" s="3">
        <v>1</v>
      </c>
      <c r="G8" s="4">
        <v>4.5</v>
      </c>
    </row>
    <row r="9" spans="2:8" x14ac:dyDescent="0.25">
      <c r="B9" t="s">
        <v>6</v>
      </c>
      <c r="E9" s="3"/>
      <c r="F9" s="3"/>
      <c r="G9" s="4">
        <v>3</v>
      </c>
    </row>
    <row r="10" spans="2:8" x14ac:dyDescent="0.25">
      <c r="B10" t="s">
        <v>7</v>
      </c>
      <c r="E10" s="3"/>
      <c r="F10" s="3"/>
      <c r="G10" s="4">
        <v>2.5</v>
      </c>
    </row>
    <row r="11" spans="2:8" x14ac:dyDescent="0.25">
      <c r="B11" t="s">
        <v>8</v>
      </c>
      <c r="E11" s="3"/>
      <c r="F11" s="3"/>
      <c r="G11" s="4">
        <v>3</v>
      </c>
    </row>
    <row r="12" spans="2:8" x14ac:dyDescent="0.25">
      <c r="B12" t="s">
        <v>9</v>
      </c>
      <c r="E12" s="3"/>
      <c r="F12" s="3"/>
      <c r="G12" s="4">
        <v>0</v>
      </c>
    </row>
    <row r="13" spans="2:8" x14ac:dyDescent="0.25">
      <c r="B13" t="s">
        <v>10</v>
      </c>
      <c r="E13" s="3"/>
      <c r="F13" s="3"/>
      <c r="G13" s="5">
        <f>SUM(G8:G12)</f>
        <v>13</v>
      </c>
    </row>
    <row r="15" spans="2:8" x14ac:dyDescent="0.25">
      <c r="B15" t="s">
        <v>36</v>
      </c>
      <c r="F15" s="7"/>
      <c r="G15" s="7">
        <f>+dati!G21/dati!G15*75%</f>
        <v>3</v>
      </c>
      <c r="H15" t="s">
        <v>58</v>
      </c>
    </row>
    <row r="17" spans="2:8" x14ac:dyDescent="0.25">
      <c r="B17" t="s">
        <v>56</v>
      </c>
      <c r="G17" s="14">
        <f>+G15+G13</f>
        <v>16</v>
      </c>
    </row>
    <row r="20" spans="2:8" x14ac:dyDescent="0.25">
      <c r="B20" s="1" t="s">
        <v>50</v>
      </c>
    </row>
    <row r="22" spans="2:8" x14ac:dyDescent="0.25">
      <c r="B22" t="s">
        <v>51</v>
      </c>
      <c r="G22" s="7">
        <v>30</v>
      </c>
    </row>
    <row r="23" spans="2:8" x14ac:dyDescent="0.25">
      <c r="B23" t="s">
        <v>52</v>
      </c>
      <c r="G23" s="7">
        <f>+G22*3%</f>
        <v>0.89999999999999991</v>
      </c>
    </row>
    <row r="24" spans="2:8" x14ac:dyDescent="0.25">
      <c r="B24" t="str">
        <f>+B12</f>
        <v>Cartuccia, montaggio e confezionamento</v>
      </c>
      <c r="G24" s="7">
        <f>+dati!G12</f>
        <v>4</v>
      </c>
    </row>
    <row r="25" spans="2:8" x14ac:dyDescent="0.25">
      <c r="B25" t="s">
        <v>36</v>
      </c>
      <c r="F25" s="7"/>
      <c r="G25" s="7">
        <f>+dati!G21/dati!G15*25%</f>
        <v>1</v>
      </c>
      <c r="H25" t="s">
        <v>59</v>
      </c>
    </row>
    <row r="26" spans="2:8" x14ac:dyDescent="0.25">
      <c r="B26" t="s">
        <v>50</v>
      </c>
      <c r="G26" s="15">
        <f>+G22-G23-G24-G25</f>
        <v>24.1</v>
      </c>
    </row>
    <row r="29" spans="2:8" x14ac:dyDescent="0.25">
      <c r="B29" t="s">
        <v>53</v>
      </c>
    </row>
    <row r="31" spans="2:8" x14ac:dyDescent="0.25">
      <c r="B31" t="s">
        <v>23</v>
      </c>
      <c r="E31" s="3" t="s">
        <v>24</v>
      </c>
      <c r="F31" s="3">
        <v>3000</v>
      </c>
      <c r="G31" s="9">
        <f>+G17</f>
        <v>16</v>
      </c>
      <c r="H31" s="13">
        <f>+G31*F31</f>
        <v>48000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materie prime</vt:lpstr>
      <vt:lpstr>prodotti finiti</vt:lpstr>
      <vt:lpstr>semilavorati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Gaudenzio</cp:lastModifiedBy>
  <dcterms:created xsi:type="dcterms:W3CDTF">2020-03-14T08:29:03Z</dcterms:created>
  <dcterms:modified xsi:type="dcterms:W3CDTF">2020-03-30T10:11:42Z</dcterms:modified>
</cp:coreProperties>
</file>