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H38" i="1"/>
  <c r="G24"/>
  <c r="F24"/>
  <c r="E28"/>
  <c r="E27"/>
  <c r="E26"/>
  <c r="E25"/>
  <c r="E24"/>
  <c r="G37"/>
  <c r="F38"/>
  <c r="F39" s="1"/>
  <c r="F40" s="1"/>
  <c r="F41" s="1"/>
  <c r="F42" s="1"/>
  <c r="F37"/>
  <c r="E38"/>
  <c r="D42"/>
  <c r="D41"/>
  <c r="D40"/>
  <c r="D39"/>
  <c r="D38"/>
  <c r="C38"/>
  <c r="C39" s="1"/>
  <c r="C40" s="1"/>
  <c r="C41" s="1"/>
  <c r="C42" s="1"/>
  <c r="B41"/>
  <c r="B39"/>
  <c r="D16"/>
  <c r="B42" s="1"/>
  <c r="D15"/>
  <c r="E15" s="1"/>
  <c r="D14"/>
  <c r="B40" s="1"/>
  <c r="D13"/>
  <c r="E13" s="1"/>
  <c r="D12"/>
  <c r="E12" s="1"/>
  <c r="E14"/>
  <c r="E11"/>
  <c r="G38" l="1"/>
  <c r="H39" s="1"/>
  <c r="E39"/>
  <c r="E40" s="1"/>
  <c r="E41" s="1"/>
  <c r="E42" s="1"/>
  <c r="G42" s="1"/>
  <c r="B26"/>
  <c r="E16"/>
  <c r="B25"/>
  <c r="B24"/>
  <c r="B28"/>
  <c r="B38"/>
  <c r="B43" s="1"/>
  <c r="B27"/>
  <c r="F23"/>
  <c r="B29"/>
  <c r="C43"/>
  <c r="E18"/>
  <c r="C24" s="1"/>
  <c r="D24" s="1"/>
  <c r="G41" l="1"/>
  <c r="H42" s="1"/>
  <c r="G40"/>
  <c r="H41" s="1"/>
  <c r="G39"/>
  <c r="H40" s="1"/>
  <c r="C25"/>
  <c r="F25" s="1"/>
  <c r="D25" l="1"/>
  <c r="C26" l="1"/>
  <c r="F26" s="1"/>
  <c r="G25"/>
  <c r="D26" l="1"/>
  <c r="G26" s="1"/>
  <c r="F27"/>
  <c r="C27"/>
  <c r="D27" s="1"/>
  <c r="G27" s="1"/>
  <c r="F28" l="1"/>
  <c r="C28"/>
  <c r="D28" s="1"/>
  <c r="D29" l="1"/>
  <c r="G28"/>
  <c r="F29"/>
</calcChain>
</file>

<file path=xl/sharedStrings.xml><?xml version="1.0" encoding="utf-8"?>
<sst xmlns="http://schemas.openxmlformats.org/spreadsheetml/2006/main" count="31" uniqueCount="25">
  <si>
    <t>Calcolo IRR</t>
  </si>
  <si>
    <t>interessi</t>
  </si>
  <si>
    <t>rendimento</t>
  </si>
  <si>
    <t>Costo ammortizzato</t>
  </si>
  <si>
    <t>irr=</t>
  </si>
  <si>
    <t>Mutuo 5 anni con rimborso rata a quote capitale costanti</t>
  </si>
  <si>
    <t>Importo erogato 100</t>
  </si>
  <si>
    <t>anno</t>
  </si>
  <si>
    <t>flussi</t>
  </si>
  <si>
    <t>capitale</t>
  </si>
  <si>
    <t>valore credito</t>
  </si>
  <si>
    <t>quota: 1,5 / 5 = 0,3</t>
  </si>
  <si>
    <t>up front</t>
  </si>
  <si>
    <t>Commissione attiva iniziale (up front): 1,5</t>
  </si>
  <si>
    <t>quota up front</t>
  </si>
  <si>
    <t>rimborsi</t>
  </si>
  <si>
    <t>credito</t>
  </si>
  <si>
    <t>totale in sp</t>
  </si>
  <si>
    <t>rimborso</t>
  </si>
  <si>
    <t>rend. in bilancio</t>
  </si>
  <si>
    <t>risconto pass</t>
  </si>
  <si>
    <t>Gli importi in rosso sono i componenti positivi inputati al conto economico</t>
  </si>
  <si>
    <t>Gli importi in vede sono la valutazione del credito nello stato patrimoniale</t>
  </si>
  <si>
    <t>Valore nominare con riparzione lineare del provento iniziale</t>
  </si>
  <si>
    <t>Interessi attivi al tasso 3%</t>
  </si>
</sst>
</file>

<file path=xl/styles.xml><?xml version="1.0" encoding="utf-8"?>
<styleSheet xmlns="http://schemas.openxmlformats.org/spreadsheetml/2006/main">
  <numFmts count="2">
    <numFmt numFmtId="164" formatCode="0.000"/>
    <numFmt numFmtId="167" formatCode="0.00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0" fontId="0" fillId="0" borderId="3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10" fontId="0" fillId="0" borderId="0" xfId="1" applyNumberFormat="1" applyFont="1"/>
    <xf numFmtId="167" fontId="0" fillId="0" borderId="0" xfId="1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46"/>
  <sheetViews>
    <sheetView tabSelected="1" topLeftCell="A22" zoomScale="130" zoomScaleNormal="130" workbookViewId="0">
      <selection activeCell="I12" sqref="I12"/>
    </sheetView>
  </sheetViews>
  <sheetFormatPr defaultRowHeight="15"/>
  <cols>
    <col min="3" max="3" width="11.28515625" customWidth="1"/>
    <col min="4" max="4" width="12.85546875" customWidth="1"/>
    <col min="5" max="5" width="12.42578125" customWidth="1"/>
    <col min="6" max="6" width="13.7109375" customWidth="1"/>
    <col min="7" max="7" width="16.7109375" customWidth="1"/>
    <col min="8" max="8" width="16" customWidth="1"/>
    <col min="9" max="9" width="13.5703125" customWidth="1"/>
    <col min="10" max="10" width="14.140625" customWidth="1"/>
  </cols>
  <sheetData>
    <row r="4" spans="1:5">
      <c r="B4" t="s">
        <v>5</v>
      </c>
    </row>
    <row r="5" spans="1:5">
      <c r="B5" t="s">
        <v>6</v>
      </c>
    </row>
    <row r="6" spans="1:5">
      <c r="B6" t="s">
        <v>13</v>
      </c>
    </row>
    <row r="7" spans="1:5">
      <c r="B7" t="s">
        <v>24</v>
      </c>
    </row>
    <row r="9" spans="1:5">
      <c r="B9" s="25" t="s">
        <v>0</v>
      </c>
    </row>
    <row r="10" spans="1:5" s="5" customFormat="1">
      <c r="A10" s="5" t="s">
        <v>7</v>
      </c>
      <c r="B10" s="5" t="s">
        <v>12</v>
      </c>
      <c r="C10" s="5" t="s">
        <v>9</v>
      </c>
      <c r="D10" s="5" t="s">
        <v>1</v>
      </c>
      <c r="E10" s="5" t="s">
        <v>8</v>
      </c>
    </row>
    <row r="11" spans="1:5">
      <c r="A11">
        <v>0</v>
      </c>
      <c r="B11" s="1">
        <v>1.5</v>
      </c>
      <c r="C11" s="1">
        <v>-100</v>
      </c>
      <c r="D11" s="1"/>
      <c r="E11" s="1">
        <f>+B11+C11+D11</f>
        <v>-98.5</v>
      </c>
    </row>
    <row r="12" spans="1:5">
      <c r="A12">
        <v>1</v>
      </c>
      <c r="B12" s="1"/>
      <c r="C12" s="1">
        <v>20</v>
      </c>
      <c r="D12" s="1">
        <f>-SUM($C$11)*3%</f>
        <v>3</v>
      </c>
      <c r="E12" s="1">
        <f t="shared" ref="E12:E16" si="0">+B12+C12+D12</f>
        <v>23</v>
      </c>
    </row>
    <row r="13" spans="1:5">
      <c r="A13">
        <v>2</v>
      </c>
      <c r="B13" s="1"/>
      <c r="C13" s="1">
        <v>20</v>
      </c>
      <c r="D13" s="1">
        <f>-SUM($C$11:C12)*3%</f>
        <v>2.4</v>
      </c>
      <c r="E13" s="1">
        <f t="shared" si="0"/>
        <v>22.4</v>
      </c>
    </row>
    <row r="14" spans="1:5">
      <c r="A14">
        <v>3</v>
      </c>
      <c r="B14" s="1"/>
      <c r="C14" s="1">
        <v>20</v>
      </c>
      <c r="D14" s="1">
        <f>-SUM($C$11:C13)*3%</f>
        <v>1.7999999999999998</v>
      </c>
      <c r="E14" s="1">
        <f t="shared" si="0"/>
        <v>21.8</v>
      </c>
    </row>
    <row r="15" spans="1:5">
      <c r="A15">
        <v>4</v>
      </c>
      <c r="B15" s="1"/>
      <c r="C15" s="1">
        <v>20</v>
      </c>
      <c r="D15" s="1">
        <f>-SUM($C$11:C14)*3%</f>
        <v>1.2</v>
      </c>
      <c r="E15" s="1">
        <f t="shared" si="0"/>
        <v>21.2</v>
      </c>
    </row>
    <row r="16" spans="1:5">
      <c r="A16">
        <v>5</v>
      </c>
      <c r="B16" s="1"/>
      <c r="C16" s="1">
        <v>20</v>
      </c>
      <c r="D16" s="1">
        <f>-SUM($C$11:C15)*3%</f>
        <v>0.6</v>
      </c>
      <c r="E16" s="1">
        <f t="shared" si="0"/>
        <v>20.6</v>
      </c>
    </row>
    <row r="18" spans="1:7">
      <c r="D18" s="6" t="s">
        <v>4</v>
      </c>
      <c r="E18" s="7">
        <f>IRR(E11:E16,2%)</f>
        <v>3.5417941018014328E-2</v>
      </c>
    </row>
    <row r="20" spans="1:7">
      <c r="B20" s="25" t="s">
        <v>3</v>
      </c>
    </row>
    <row r="22" spans="1:7">
      <c r="B22" s="13" t="s">
        <v>1</v>
      </c>
      <c r="C22" s="5" t="s">
        <v>2</v>
      </c>
      <c r="D22" s="13" t="s">
        <v>14</v>
      </c>
      <c r="E22" s="5" t="s">
        <v>18</v>
      </c>
      <c r="F22" s="18" t="s">
        <v>10</v>
      </c>
      <c r="G22" s="5" t="s">
        <v>19</v>
      </c>
    </row>
    <row r="23" spans="1:7">
      <c r="A23">
        <v>0</v>
      </c>
      <c r="B23" s="14"/>
      <c r="C23" s="2"/>
      <c r="D23" s="17"/>
      <c r="F23" s="19">
        <f>-E11</f>
        <v>98.5</v>
      </c>
    </row>
    <row r="24" spans="1:7">
      <c r="A24">
        <v>1</v>
      </c>
      <c r="B24" s="15">
        <f>+D12</f>
        <v>3</v>
      </c>
      <c r="C24" s="3">
        <f>+F23*$E$18</f>
        <v>3.4886671902744113</v>
      </c>
      <c r="D24" s="15">
        <f>+C24-B24</f>
        <v>0.4886671902744113</v>
      </c>
      <c r="E24" s="1">
        <f>+C12</f>
        <v>20</v>
      </c>
      <c r="F24" s="19">
        <f>+F23+C24-B24-E24</f>
        <v>78.988667190274413</v>
      </c>
      <c r="G24" s="12">
        <f>+(B24+D24)/F23</f>
        <v>3.5417941018014328E-2</v>
      </c>
    </row>
    <row r="25" spans="1:7">
      <c r="A25">
        <v>2</v>
      </c>
      <c r="B25" s="15">
        <f t="shared" ref="B25:B28" si="1">+D13</f>
        <v>2.4</v>
      </c>
      <c r="C25" s="3">
        <f>+F24*$E$18</f>
        <v>2.7976159556367026</v>
      </c>
      <c r="D25" s="15">
        <f>+C25-B25</f>
        <v>0.39761595563670271</v>
      </c>
      <c r="E25" s="1">
        <f>+C13</f>
        <v>20</v>
      </c>
      <c r="F25" s="19">
        <f>+F24+C25-B25-E25</f>
        <v>59.386283145911108</v>
      </c>
      <c r="G25" s="12">
        <f>+(B25+D25)/F24</f>
        <v>3.5417941018014328E-2</v>
      </c>
    </row>
    <row r="26" spans="1:7">
      <c r="A26">
        <v>3</v>
      </c>
      <c r="B26" s="15">
        <f t="shared" si="1"/>
        <v>1.7999999999999998</v>
      </c>
      <c r="C26" s="3">
        <f>+F25*$E$18</f>
        <v>2.1033398737409779</v>
      </c>
      <c r="D26" s="15">
        <f>+C26-B26</f>
        <v>0.30333987374097804</v>
      </c>
      <c r="E26" s="1">
        <f>+C14</f>
        <v>20</v>
      </c>
      <c r="F26" s="19">
        <f>+F25+C26-B26-E26</f>
        <v>39.689623019652089</v>
      </c>
      <c r="G26" s="12">
        <f>+(B26+D26)/F25</f>
        <v>3.5417941018014328E-2</v>
      </c>
    </row>
    <row r="27" spans="1:7">
      <c r="A27">
        <v>4</v>
      </c>
      <c r="B27" s="15">
        <f t="shared" si="1"/>
        <v>1.2</v>
      </c>
      <c r="C27" s="3">
        <f>+F26*$E$18</f>
        <v>1.4057247271372615</v>
      </c>
      <c r="D27" s="15">
        <f>+C27-B27</f>
        <v>0.20572472713726153</v>
      </c>
      <c r="E27" s="1">
        <f>+C15</f>
        <v>20</v>
      </c>
      <c r="F27" s="19">
        <f>+F26+C27-B27-E27</f>
        <v>19.895347746789348</v>
      </c>
      <c r="G27" s="12">
        <f>+(B27+D27)/F26</f>
        <v>3.5417941018014328E-2</v>
      </c>
    </row>
    <row r="28" spans="1:7">
      <c r="A28">
        <v>5</v>
      </c>
      <c r="B28" s="15">
        <f t="shared" si="1"/>
        <v>0.6</v>
      </c>
      <c r="C28" s="3">
        <f>+F27*$E$18</f>
        <v>0.70465225302866941</v>
      </c>
      <c r="D28" s="15">
        <f>+C28-B28</f>
        <v>0.10465225302866943</v>
      </c>
      <c r="E28" s="1">
        <f>+C16</f>
        <v>20</v>
      </c>
      <c r="F28" s="19">
        <f>+F27+C28-B28-E28</f>
        <v>-1.8198420548287686E-10</v>
      </c>
      <c r="G28" s="12">
        <f>+(B28+D28)/F27</f>
        <v>3.5417941018014328E-2</v>
      </c>
    </row>
    <row r="29" spans="1:7">
      <c r="B29" s="16">
        <f>SUM(B24:B28)</f>
        <v>9</v>
      </c>
      <c r="C29" s="2"/>
      <c r="D29" s="16">
        <f>SUM(D24:D28)</f>
        <v>1.4999999998180229</v>
      </c>
      <c r="F29" s="20">
        <f>SUM(D24:D28)</f>
        <v>1.4999999998180229</v>
      </c>
    </row>
    <row r="30" spans="1:7">
      <c r="B30" s="21"/>
      <c r="C30" s="2"/>
      <c r="D30" s="21"/>
      <c r="F30" s="22"/>
    </row>
    <row r="31" spans="1:7">
      <c r="B31" s="23" t="s">
        <v>21</v>
      </c>
      <c r="C31" s="2"/>
      <c r="D31" s="21"/>
      <c r="F31" s="22"/>
    </row>
    <row r="32" spans="1:7">
      <c r="B32" s="24" t="s">
        <v>22</v>
      </c>
    </row>
    <row r="34" spans="1:8">
      <c r="B34" s="25" t="s">
        <v>23</v>
      </c>
      <c r="G34" t="s">
        <v>11</v>
      </c>
    </row>
    <row r="36" spans="1:8">
      <c r="B36" s="13" t="s">
        <v>1</v>
      </c>
      <c r="C36" s="13" t="s">
        <v>14</v>
      </c>
      <c r="D36" s="5" t="s">
        <v>15</v>
      </c>
      <c r="E36" s="5" t="s">
        <v>16</v>
      </c>
      <c r="F36" s="5" t="s">
        <v>20</v>
      </c>
      <c r="G36" s="18" t="s">
        <v>17</v>
      </c>
      <c r="H36" s="5" t="s">
        <v>19</v>
      </c>
    </row>
    <row r="37" spans="1:8">
      <c r="A37">
        <v>0</v>
      </c>
      <c r="B37" s="14"/>
      <c r="C37" s="14"/>
      <c r="D37" s="2"/>
      <c r="E37" s="8">
        <v>100</v>
      </c>
      <c r="F37" s="1">
        <f>+B11</f>
        <v>1.5</v>
      </c>
      <c r="G37" s="19">
        <f>+E37-F37</f>
        <v>98.5</v>
      </c>
    </row>
    <row r="38" spans="1:8">
      <c r="A38">
        <v>1</v>
      </c>
      <c r="B38" s="15">
        <f>+D12</f>
        <v>3</v>
      </c>
      <c r="C38" s="15">
        <f>B11/5</f>
        <v>0.3</v>
      </c>
      <c r="D38" s="3">
        <f>C12</f>
        <v>20</v>
      </c>
      <c r="E38" s="1">
        <f>+E37-D38</f>
        <v>80</v>
      </c>
      <c r="F38" s="1">
        <f>+F37-C38</f>
        <v>1.2</v>
      </c>
      <c r="G38" s="19">
        <f t="shared" ref="G38:G42" si="2">+E38-F38</f>
        <v>78.8</v>
      </c>
      <c r="H38" s="11">
        <f>+(B38+C38)/G37</f>
        <v>3.3502538071065985E-2</v>
      </c>
    </row>
    <row r="39" spans="1:8">
      <c r="A39">
        <v>2</v>
      </c>
      <c r="B39" s="15">
        <f>+D13</f>
        <v>2.4</v>
      </c>
      <c r="C39" s="15">
        <f>+C38</f>
        <v>0.3</v>
      </c>
      <c r="D39" s="3">
        <f>C13</f>
        <v>20</v>
      </c>
      <c r="E39" s="1">
        <f>+E38-D39</f>
        <v>60</v>
      </c>
      <c r="F39" s="1">
        <f>+F38-C39</f>
        <v>0.89999999999999991</v>
      </c>
      <c r="G39" s="19">
        <f t="shared" si="2"/>
        <v>59.1</v>
      </c>
      <c r="H39" s="11">
        <f>+(B39+C39)/G38</f>
        <v>3.4263959390862943E-2</v>
      </c>
    </row>
    <row r="40" spans="1:8">
      <c r="A40">
        <v>3</v>
      </c>
      <c r="B40" s="15">
        <f>+D14</f>
        <v>1.7999999999999998</v>
      </c>
      <c r="C40" s="15">
        <f t="shared" ref="C40:C42" si="3">+C39</f>
        <v>0.3</v>
      </c>
      <c r="D40" s="3">
        <f>C14</f>
        <v>20</v>
      </c>
      <c r="E40" s="1">
        <f>+E39-D40</f>
        <v>40</v>
      </c>
      <c r="F40" s="1">
        <f>+F39-C40</f>
        <v>0.59999999999999987</v>
      </c>
      <c r="G40" s="19">
        <f t="shared" si="2"/>
        <v>39.4</v>
      </c>
      <c r="H40" s="11">
        <f>+(B40+C40)/G39</f>
        <v>3.5532994923857864E-2</v>
      </c>
    </row>
    <row r="41" spans="1:8">
      <c r="A41">
        <v>4</v>
      </c>
      <c r="B41" s="15">
        <f>+D15</f>
        <v>1.2</v>
      </c>
      <c r="C41" s="15">
        <f t="shared" si="3"/>
        <v>0.3</v>
      </c>
      <c r="D41" s="3">
        <f>C15</f>
        <v>20</v>
      </c>
      <c r="E41" s="1">
        <f>+E40-D41</f>
        <v>20</v>
      </c>
      <c r="F41" s="1">
        <f>+F40-C41</f>
        <v>0.29999999999999988</v>
      </c>
      <c r="G41" s="19">
        <f t="shared" si="2"/>
        <v>19.7</v>
      </c>
      <c r="H41" s="11">
        <f>+(B41+C41)/G40</f>
        <v>3.8071065989847719E-2</v>
      </c>
    </row>
    <row r="42" spans="1:8">
      <c r="A42">
        <v>5</v>
      </c>
      <c r="B42" s="15">
        <f>+D16</f>
        <v>0.6</v>
      </c>
      <c r="C42" s="15">
        <f t="shared" si="3"/>
        <v>0.3</v>
      </c>
      <c r="D42" s="3">
        <f>C16</f>
        <v>20</v>
      </c>
      <c r="E42" s="1">
        <f>+E41-D42</f>
        <v>0</v>
      </c>
      <c r="F42" s="1">
        <f>+F41-C42</f>
        <v>0</v>
      </c>
      <c r="G42" s="19">
        <f t="shared" si="2"/>
        <v>0</v>
      </c>
      <c r="H42" s="11">
        <f>+(B42+C42)/G41</f>
        <v>4.5685279187817257E-2</v>
      </c>
    </row>
    <row r="43" spans="1:8">
      <c r="B43" s="16">
        <f>SUM(B38:B42)</f>
        <v>9</v>
      </c>
      <c r="C43" s="16">
        <f>SUM(C38:C42)</f>
        <v>1.5</v>
      </c>
      <c r="D43" s="4"/>
      <c r="E43" s="9"/>
      <c r="F43" s="10"/>
      <c r="G43" s="10"/>
    </row>
    <row r="45" spans="1:8">
      <c r="B45" s="23" t="s">
        <v>21</v>
      </c>
    </row>
    <row r="46" spans="1:8">
      <c r="B46" s="24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2020-03-29T10:23:13Z</dcterms:created>
  <dcterms:modified xsi:type="dcterms:W3CDTF">2020-04-05T16:15:23Z</dcterms:modified>
</cp:coreProperties>
</file>