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F37" i="1"/>
  <c r="G37" s="1"/>
  <c r="D42"/>
  <c r="D41"/>
  <c r="D40"/>
  <c r="D39"/>
  <c r="D38"/>
  <c r="E38" s="1"/>
  <c r="C38"/>
  <c r="C39" s="1"/>
  <c r="C40" s="1"/>
  <c r="C41" s="1"/>
  <c r="C42" s="1"/>
  <c r="B42"/>
  <c r="B41"/>
  <c r="B40"/>
  <c r="B39"/>
  <c r="B38"/>
  <c r="E28"/>
  <c r="E27"/>
  <c r="E26"/>
  <c r="E25"/>
  <c r="E24"/>
  <c r="F23"/>
  <c r="B28"/>
  <c r="B27"/>
  <c r="B26"/>
  <c r="B25"/>
  <c r="B24"/>
  <c r="C16"/>
  <c r="C15"/>
  <c r="C14"/>
  <c r="C13"/>
  <c r="D14" s="1"/>
  <c r="D13"/>
  <c r="D12"/>
  <c r="E12" s="1"/>
  <c r="E11"/>
  <c r="E14" l="1"/>
  <c r="D15"/>
  <c r="D16"/>
  <c r="E13"/>
  <c r="F38"/>
  <c r="F39" s="1"/>
  <c r="F40" s="1"/>
  <c r="F41" s="1"/>
  <c r="F42" s="1"/>
  <c r="E39"/>
  <c r="C43"/>
  <c r="E16" l="1"/>
  <c r="E40"/>
  <c r="E41" s="1"/>
  <c r="E42" s="1"/>
  <c r="G42" s="1"/>
  <c r="E15"/>
  <c r="B43"/>
  <c r="H38"/>
  <c r="G38"/>
  <c r="H39" s="1"/>
  <c r="G39"/>
  <c r="H40" s="1"/>
  <c r="E18" l="1"/>
  <c r="C24" s="1"/>
  <c r="D24" s="1"/>
  <c r="G24" s="1"/>
  <c r="B29"/>
  <c r="G41"/>
  <c r="H42" s="1"/>
  <c r="G40"/>
  <c r="H41" s="1"/>
  <c r="F24" l="1"/>
  <c r="C25" s="1"/>
  <c r="F25" s="1"/>
  <c r="C26" s="1"/>
  <c r="F26" s="1"/>
  <c r="D25" l="1"/>
  <c r="G25" s="1"/>
  <c r="D26"/>
  <c r="G26" s="1"/>
  <c r="C27"/>
  <c r="D27" s="1"/>
  <c r="G27" s="1"/>
  <c r="F27" l="1"/>
  <c r="C28" s="1"/>
  <c r="D28" s="1"/>
  <c r="F28" l="1"/>
  <c r="D29"/>
  <c r="G28"/>
</calcChain>
</file>

<file path=xl/sharedStrings.xml><?xml version="1.0" encoding="utf-8"?>
<sst xmlns="http://schemas.openxmlformats.org/spreadsheetml/2006/main" count="31" uniqueCount="25">
  <si>
    <t>Calcolo IRR</t>
  </si>
  <si>
    <t>interessi</t>
  </si>
  <si>
    <t>Costo ammortizzato</t>
  </si>
  <si>
    <t>irr=</t>
  </si>
  <si>
    <t>Mutuo 5 anni con rimborso rata a quote capitale costanti</t>
  </si>
  <si>
    <t>anno</t>
  </si>
  <si>
    <t>flussi</t>
  </si>
  <si>
    <t>capitale</t>
  </si>
  <si>
    <t>rimborsi</t>
  </si>
  <si>
    <t>rimborso</t>
  </si>
  <si>
    <t>spese</t>
  </si>
  <si>
    <t>Spese iniziati per istruttoria ed ipoteca: 4</t>
  </si>
  <si>
    <t>Tasso 2%</t>
  </si>
  <si>
    <t>quota spese</t>
  </si>
  <si>
    <t>valore debito</t>
  </si>
  <si>
    <t>costo in bilancio</t>
  </si>
  <si>
    <t>costo eff.</t>
  </si>
  <si>
    <t>Gli importi in rosso sono i componenti negativi inputati al conto economico</t>
  </si>
  <si>
    <t>Gli importi in vede sono la valutazione del debito nello stato patrimoniale</t>
  </si>
  <si>
    <t>debito</t>
  </si>
  <si>
    <t>risconto attivo</t>
  </si>
  <si>
    <t>debito - risconto</t>
  </si>
  <si>
    <t>quota: 4 / 5 = 0,8</t>
  </si>
  <si>
    <t>Importo ottenuto dalla banca 100</t>
  </si>
  <si>
    <t>Nominale con riparzione lineare delle spese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</si>
</sst>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%"/>
  </numFmts>
  <fonts count="5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10" fontId="0" fillId="0" borderId="3" xfId="0" applyNumberFormat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10" fontId="0" fillId="0" borderId="0" xfId="1" applyNumberFormat="1" applyFont="1"/>
    <xf numFmtId="165" fontId="0" fillId="0" borderId="0" xfId="1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46"/>
  <sheetViews>
    <sheetView tabSelected="1" topLeftCell="A28" zoomScale="130" zoomScaleNormal="130" workbookViewId="0">
      <selection activeCell="F34" sqref="F34"/>
    </sheetView>
  </sheetViews>
  <sheetFormatPr defaultRowHeight="15"/>
  <cols>
    <col min="3" max="3" width="11.28515625" customWidth="1"/>
    <col min="4" max="4" width="12.85546875" customWidth="1"/>
    <col min="5" max="5" width="12.42578125" customWidth="1"/>
    <col min="6" max="6" width="13.7109375" customWidth="1"/>
    <col min="7" max="7" width="16.7109375" customWidth="1"/>
    <col min="8" max="8" width="16" customWidth="1"/>
    <col min="9" max="9" width="13.5703125" customWidth="1"/>
    <col min="10" max="10" width="14.140625" customWidth="1"/>
  </cols>
  <sheetData>
    <row r="4" spans="1:5">
      <c r="B4" t="s">
        <v>4</v>
      </c>
    </row>
    <row r="5" spans="1:5">
      <c r="B5" t="s">
        <v>23</v>
      </c>
    </row>
    <row r="6" spans="1:5">
      <c r="B6" t="s">
        <v>11</v>
      </c>
    </row>
    <row r="7" spans="1:5">
      <c r="B7" t="s">
        <v>12</v>
      </c>
    </row>
    <row r="9" spans="1:5">
      <c r="B9" s="1" t="s">
        <v>0</v>
      </c>
    </row>
    <row r="10" spans="1:5" s="6" customFormat="1">
      <c r="A10" s="6" t="s">
        <v>5</v>
      </c>
      <c r="B10" s="6" t="s">
        <v>10</v>
      </c>
      <c r="C10" s="6" t="s">
        <v>7</v>
      </c>
      <c r="D10" s="6" t="s">
        <v>1</v>
      </c>
      <c r="E10" s="6" t="s">
        <v>6</v>
      </c>
    </row>
    <row r="11" spans="1:5">
      <c r="A11">
        <v>0</v>
      </c>
      <c r="B11" s="2">
        <v>-4</v>
      </c>
      <c r="C11" s="2">
        <v>100</v>
      </c>
      <c r="D11" s="2"/>
      <c r="E11" s="2">
        <f>+B11+C11+D11</f>
        <v>96</v>
      </c>
    </row>
    <row r="12" spans="1:5">
      <c r="A12">
        <v>1</v>
      </c>
      <c r="B12" s="2"/>
      <c r="C12" s="2">
        <v>-20</v>
      </c>
      <c r="D12" s="2">
        <f>-SUM($C$11)*2%</f>
        <v>-2</v>
      </c>
      <c r="E12" s="2">
        <f t="shared" ref="E12:E16" si="0">+B12+C12+D12</f>
        <v>-22</v>
      </c>
    </row>
    <row r="13" spans="1:5">
      <c r="A13">
        <v>2</v>
      </c>
      <c r="B13" s="2"/>
      <c r="C13" s="2">
        <f>+C12</f>
        <v>-20</v>
      </c>
      <c r="D13" s="2">
        <f>-SUM($C$11:C12)*2%</f>
        <v>-1.6</v>
      </c>
      <c r="E13" s="2">
        <f t="shared" si="0"/>
        <v>-21.6</v>
      </c>
    </row>
    <row r="14" spans="1:5">
      <c r="A14">
        <v>3</v>
      </c>
      <c r="B14" s="2"/>
      <c r="C14" s="2">
        <f>+C13</f>
        <v>-20</v>
      </c>
      <c r="D14" s="2">
        <f>-SUM($C$11:C13)*2%</f>
        <v>-1.2</v>
      </c>
      <c r="E14" s="2">
        <f t="shared" si="0"/>
        <v>-21.2</v>
      </c>
    </row>
    <row r="15" spans="1:5">
      <c r="A15">
        <v>4</v>
      </c>
      <c r="B15" s="2"/>
      <c r="C15" s="2">
        <f>+C14</f>
        <v>-20</v>
      </c>
      <c r="D15" s="2">
        <f>-SUM($C$11:C14)*2%</f>
        <v>-0.8</v>
      </c>
      <c r="E15" s="2">
        <f t="shared" si="0"/>
        <v>-20.8</v>
      </c>
    </row>
    <row r="16" spans="1:5">
      <c r="A16">
        <v>5</v>
      </c>
      <c r="B16" s="2"/>
      <c r="C16" s="2">
        <f>+C15</f>
        <v>-20</v>
      </c>
      <c r="D16" s="2">
        <f>-SUM($C$11:C15)*2%</f>
        <v>-0.4</v>
      </c>
      <c r="E16" s="2">
        <f t="shared" si="0"/>
        <v>-20.399999999999999</v>
      </c>
    </row>
    <row r="18" spans="1:7">
      <c r="D18" s="7" t="s">
        <v>3</v>
      </c>
      <c r="E18" s="8">
        <f>IRR(E11:E16,2%)</f>
        <v>3.4415976915189821E-2</v>
      </c>
    </row>
    <row r="20" spans="1:7">
      <c r="B20" s="1" t="s">
        <v>2</v>
      </c>
    </row>
    <row r="22" spans="1:7">
      <c r="B22" s="14" t="s">
        <v>1</v>
      </c>
      <c r="C22" s="6" t="s">
        <v>16</v>
      </c>
      <c r="D22" s="14" t="s">
        <v>13</v>
      </c>
      <c r="E22" s="6" t="s">
        <v>9</v>
      </c>
      <c r="F22" s="19" t="s">
        <v>14</v>
      </c>
      <c r="G22" s="6" t="s">
        <v>15</v>
      </c>
    </row>
    <row r="23" spans="1:7">
      <c r="A23">
        <v>0</v>
      </c>
      <c r="B23" s="15"/>
      <c r="C23" s="3"/>
      <c r="D23" s="18"/>
      <c r="F23" s="20">
        <f>E11</f>
        <v>96</v>
      </c>
    </row>
    <row r="24" spans="1:7">
      <c r="A24">
        <v>1</v>
      </c>
      <c r="B24" s="16">
        <f>-D12</f>
        <v>2</v>
      </c>
      <c r="C24" s="4">
        <f>+F23*$E$18</f>
        <v>3.3039337838582226</v>
      </c>
      <c r="D24" s="16">
        <f>+C24-B24</f>
        <v>1.3039337838582226</v>
      </c>
      <c r="E24" s="2">
        <f>-C12</f>
        <v>20</v>
      </c>
      <c r="F24" s="20">
        <f>+F23+C24-B24-E24</f>
        <v>77.303933783858227</v>
      </c>
      <c r="G24" s="13">
        <f>+(B24+D24)/F23</f>
        <v>3.4415976915189821E-2</v>
      </c>
    </row>
    <row r="25" spans="1:7">
      <c r="A25">
        <v>2</v>
      </c>
      <c r="B25" s="16">
        <f>-+D13</f>
        <v>1.6</v>
      </c>
      <c r="C25" s="4">
        <f>+F24*$E$18</f>
        <v>2.6604904005586274</v>
      </c>
      <c r="D25" s="16">
        <f>+C25-B25</f>
        <v>1.0604904005586273</v>
      </c>
      <c r="E25" s="2">
        <f t="shared" ref="E25:E28" si="1">-C13</f>
        <v>20</v>
      </c>
      <c r="F25" s="20">
        <f>+F24+C25-B25-E25</f>
        <v>58.364424184416862</v>
      </c>
      <c r="G25" s="13">
        <f>+(B25+D25)/F24</f>
        <v>3.4415976915189821E-2</v>
      </c>
    </row>
    <row r="26" spans="1:7">
      <c r="A26">
        <v>3</v>
      </c>
      <c r="B26" s="16">
        <f>-+D14</f>
        <v>1.2</v>
      </c>
      <c r="C26" s="4">
        <f>+F25*$E$18</f>
        <v>2.0086686753992371</v>
      </c>
      <c r="D26" s="16">
        <f>+C26-B26</f>
        <v>0.80866867539923715</v>
      </c>
      <c r="E26" s="2">
        <f t="shared" si="1"/>
        <v>20</v>
      </c>
      <c r="F26" s="20">
        <f>+F25+C26-B26-E26</f>
        <v>39.173092859816094</v>
      </c>
      <c r="G26" s="13">
        <f>+(B26+D26)/F25</f>
        <v>3.4415976915189821E-2</v>
      </c>
    </row>
    <row r="27" spans="1:7">
      <c r="A27">
        <v>4</v>
      </c>
      <c r="B27" s="16">
        <f>-+D15</f>
        <v>0.8</v>
      </c>
      <c r="C27" s="4">
        <f>+F26*$E$18</f>
        <v>1.3481802595600179</v>
      </c>
      <c r="D27" s="16">
        <f>+C27-B27</f>
        <v>0.54818025956001781</v>
      </c>
      <c r="E27" s="2">
        <f t="shared" si="1"/>
        <v>20</v>
      </c>
      <c r="F27" s="20">
        <f>+F26+C27-B27-E27</f>
        <v>19.721273119376114</v>
      </c>
      <c r="G27" s="13">
        <f>+(B27+D27)/F26</f>
        <v>3.4415976915189821E-2</v>
      </c>
    </row>
    <row r="28" spans="1:7">
      <c r="A28">
        <v>5</v>
      </c>
      <c r="B28" s="16">
        <f>-+D16</f>
        <v>0.4</v>
      </c>
      <c r="C28" s="4">
        <f>+F27*$E$18</f>
        <v>0.67872688041460194</v>
      </c>
      <c r="D28" s="16">
        <f>+C28-B28</f>
        <v>0.27872688041460192</v>
      </c>
      <c r="E28" s="2">
        <f t="shared" si="1"/>
        <v>20</v>
      </c>
      <c r="F28" s="20">
        <f>+F27+C28-B28-E28</f>
        <v>-2.0928325739077991E-10</v>
      </c>
      <c r="G28" s="13">
        <f>+(B28+D28)/F27</f>
        <v>3.4415976915189821E-2</v>
      </c>
    </row>
    <row r="29" spans="1:7">
      <c r="B29" s="17">
        <f>SUM(B24:B28)</f>
        <v>6</v>
      </c>
      <c r="C29" s="3"/>
      <c r="D29" s="17">
        <f>SUM(D24:D28)</f>
        <v>3.999999999790707</v>
      </c>
      <c r="F29" s="21"/>
    </row>
    <row r="30" spans="1:7">
      <c r="B30" s="22"/>
      <c r="C30" s="3"/>
      <c r="D30" s="22"/>
      <c r="F30" s="23"/>
    </row>
    <row r="31" spans="1:7">
      <c r="B31" s="24" t="s">
        <v>17</v>
      </c>
      <c r="C31" s="3"/>
      <c r="D31" s="22"/>
      <c r="F31" s="23"/>
    </row>
    <row r="32" spans="1:7">
      <c r="B32" s="25" t="s">
        <v>18</v>
      </c>
    </row>
    <row r="34" spans="1:8">
      <c r="B34" s="1" t="s">
        <v>24</v>
      </c>
      <c r="F34" t="s">
        <v>22</v>
      </c>
    </row>
    <row r="36" spans="1:8">
      <c r="B36" s="14" t="s">
        <v>1</v>
      </c>
      <c r="C36" s="14" t="s">
        <v>13</v>
      </c>
      <c r="D36" s="6" t="s">
        <v>8</v>
      </c>
      <c r="E36" s="6" t="s">
        <v>19</v>
      </c>
      <c r="F36" s="6" t="s">
        <v>20</v>
      </c>
      <c r="G36" s="26" t="s">
        <v>21</v>
      </c>
      <c r="H36" s="6" t="s">
        <v>15</v>
      </c>
    </row>
    <row r="37" spans="1:8">
      <c r="A37">
        <v>0</v>
      </c>
      <c r="B37" s="15"/>
      <c r="C37" s="15"/>
      <c r="D37" s="3"/>
      <c r="E37" s="9">
        <v>100</v>
      </c>
      <c r="F37" s="2">
        <f>-B11</f>
        <v>4</v>
      </c>
      <c r="G37" s="20">
        <f>+E37-F37</f>
        <v>96</v>
      </c>
    </row>
    <row r="38" spans="1:8">
      <c r="A38">
        <v>1</v>
      </c>
      <c r="B38" s="16">
        <f>-D12</f>
        <v>2</v>
      </c>
      <c r="C38" s="16">
        <f>-B11/5</f>
        <v>0.8</v>
      </c>
      <c r="D38" s="4">
        <f>-C12</f>
        <v>20</v>
      </c>
      <c r="E38" s="2">
        <f>+E37-D38</f>
        <v>80</v>
      </c>
      <c r="F38" s="2">
        <f>+F37-C38</f>
        <v>3.2</v>
      </c>
      <c r="G38" s="20">
        <f t="shared" ref="G38:G42" si="2">+E38-F38</f>
        <v>76.8</v>
      </c>
      <c r="H38" s="12">
        <f>+(B38+C38)/G37</f>
        <v>2.9166666666666664E-2</v>
      </c>
    </row>
    <row r="39" spans="1:8">
      <c r="A39">
        <v>2</v>
      </c>
      <c r="B39" s="16">
        <f t="shared" ref="B39:B42" si="3">-D13</f>
        <v>1.6</v>
      </c>
      <c r="C39" s="16">
        <f>+C38</f>
        <v>0.8</v>
      </c>
      <c r="D39" s="4">
        <f t="shared" ref="D39:D42" si="4">-C13</f>
        <v>20</v>
      </c>
      <c r="E39" s="2">
        <f>+E38-D39</f>
        <v>60</v>
      </c>
      <c r="F39" s="2">
        <f>+F38-C39</f>
        <v>2.4000000000000004</v>
      </c>
      <c r="G39" s="20">
        <f t="shared" si="2"/>
        <v>57.6</v>
      </c>
      <c r="H39" s="12">
        <f>+(B39+C39)/G38</f>
        <v>3.1250000000000007E-2</v>
      </c>
    </row>
    <row r="40" spans="1:8">
      <c r="A40">
        <v>3</v>
      </c>
      <c r="B40" s="16">
        <f t="shared" si="3"/>
        <v>1.2</v>
      </c>
      <c r="C40" s="16">
        <f t="shared" ref="C40:C42" si="5">+C39</f>
        <v>0.8</v>
      </c>
      <c r="D40" s="4">
        <f t="shared" si="4"/>
        <v>20</v>
      </c>
      <c r="E40" s="2">
        <f>+E39-D40</f>
        <v>40</v>
      </c>
      <c r="F40" s="2">
        <f>+F39-C40</f>
        <v>1.6000000000000003</v>
      </c>
      <c r="G40" s="20">
        <f t="shared" si="2"/>
        <v>38.4</v>
      </c>
      <c r="H40" s="12">
        <f>+(B40+C40)/G39</f>
        <v>3.4722222222222224E-2</v>
      </c>
    </row>
    <row r="41" spans="1:8">
      <c r="A41">
        <v>4</v>
      </c>
      <c r="B41" s="16">
        <f t="shared" si="3"/>
        <v>0.8</v>
      </c>
      <c r="C41" s="16">
        <f t="shared" si="5"/>
        <v>0.8</v>
      </c>
      <c r="D41" s="4">
        <f t="shared" si="4"/>
        <v>20</v>
      </c>
      <c r="E41" s="2">
        <f>+E40-D41</f>
        <v>20</v>
      </c>
      <c r="F41" s="2">
        <f>+F40-C41</f>
        <v>0.80000000000000027</v>
      </c>
      <c r="G41" s="20">
        <f t="shared" si="2"/>
        <v>19.2</v>
      </c>
      <c r="H41" s="12">
        <f>+(B41+C41)/G40</f>
        <v>4.1666666666666671E-2</v>
      </c>
    </row>
    <row r="42" spans="1:8">
      <c r="A42">
        <v>5</v>
      </c>
      <c r="B42" s="16">
        <f t="shared" si="3"/>
        <v>0.4</v>
      </c>
      <c r="C42" s="16">
        <f t="shared" si="5"/>
        <v>0.8</v>
      </c>
      <c r="D42" s="4">
        <f t="shared" si="4"/>
        <v>20</v>
      </c>
      <c r="E42" s="2">
        <f>+E41-D42</f>
        <v>0</v>
      </c>
      <c r="F42" s="2">
        <f>+F41-C42</f>
        <v>0</v>
      </c>
      <c r="G42" s="20">
        <f t="shared" si="2"/>
        <v>0</v>
      </c>
      <c r="H42" s="12">
        <f>+(B42+C42)/G41</f>
        <v>6.2500000000000014E-2</v>
      </c>
    </row>
    <row r="43" spans="1:8">
      <c r="B43" s="17">
        <f>SUM(B38:B42)</f>
        <v>6</v>
      </c>
      <c r="C43" s="17">
        <f>SUM(C38:C42)</f>
        <v>4</v>
      </c>
      <c r="D43" s="5"/>
      <c r="E43" s="10"/>
      <c r="F43" s="11"/>
      <c r="G43" s="11"/>
    </row>
    <row r="45" spans="1:8">
      <c r="B45" s="24" t="s">
        <v>17</v>
      </c>
    </row>
    <row r="46" spans="1:8">
      <c r="B46" s="25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amministratore</cp:lastModifiedBy>
  <dcterms:created xsi:type="dcterms:W3CDTF">2020-03-29T10:23:13Z</dcterms:created>
  <dcterms:modified xsi:type="dcterms:W3CDTF">2020-04-12T08:02:15Z</dcterms:modified>
</cp:coreProperties>
</file>