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240" yWindow="30" windowWidth="20115" windowHeight="8010"/>
  </bookViews>
  <sheets>
    <sheet name="bilancio" sheetId="1" r:id="rId1"/>
    <sheet name="metodo indiretto" sheetId="2" r:id="rId2"/>
    <sheet name="metodo diretto" sheetId="3" r:id="rId3"/>
  </sheets>
  <calcPr calcId="152511"/>
</workbook>
</file>

<file path=xl/calcChain.xml><?xml version="1.0" encoding="utf-8"?>
<calcChain xmlns="http://schemas.openxmlformats.org/spreadsheetml/2006/main">
  <c r="C105" i="2" l="1"/>
  <c r="C104" i="2"/>
  <c r="C103" i="2"/>
  <c r="C101" i="2"/>
  <c r="C99" i="2"/>
  <c r="C97" i="2"/>
  <c r="C96" i="2"/>
  <c r="C95" i="2"/>
  <c r="C92" i="2"/>
  <c r="C90" i="2"/>
  <c r="C91" i="2"/>
  <c r="C85" i="2"/>
  <c r="C84" i="2"/>
  <c r="C83" i="2"/>
  <c r="K42" i="3"/>
  <c r="K38" i="3"/>
  <c r="K36" i="3"/>
  <c r="K35" i="3"/>
  <c r="I44" i="3"/>
  <c r="C39" i="3"/>
  <c r="C40" i="3" s="1"/>
  <c r="C44" i="3" s="1"/>
  <c r="C23" i="3"/>
  <c r="H21" i="3"/>
  <c r="L21" i="3" s="1"/>
  <c r="H20" i="3"/>
  <c r="J20" i="3" s="1"/>
  <c r="H19" i="3"/>
  <c r="J19" i="3" s="1"/>
  <c r="H18" i="3"/>
  <c r="L18" i="3" s="1"/>
  <c r="F17" i="3"/>
  <c r="H17" i="3" s="1"/>
  <c r="J17" i="3" s="1"/>
  <c r="H16" i="3"/>
  <c r="J16" i="3" s="1"/>
  <c r="H15" i="3"/>
  <c r="I15" i="3" s="1"/>
  <c r="H14" i="3"/>
  <c r="K14" i="3" s="1"/>
  <c r="H13" i="3"/>
  <c r="C11" i="3"/>
  <c r="F9" i="3"/>
  <c r="H9" i="3" s="1"/>
  <c r="L9" i="3" s="1"/>
  <c r="F8" i="3"/>
  <c r="H8" i="3" s="1"/>
  <c r="I8" i="3" s="1"/>
  <c r="I25" i="3" s="1"/>
  <c r="H6" i="3"/>
  <c r="F37" i="3" s="1"/>
  <c r="K37" i="3" s="1"/>
  <c r="H5" i="3"/>
  <c r="F32" i="3" s="1"/>
  <c r="H4" i="3"/>
  <c r="H15" i="2"/>
  <c r="I15" i="2" s="1"/>
  <c r="F53" i="2"/>
  <c r="F74" i="2" s="1"/>
  <c r="F52" i="2"/>
  <c r="F72" i="2" s="1"/>
  <c r="C59" i="2"/>
  <c r="F59" i="2" s="1"/>
  <c r="C58" i="2"/>
  <c r="F58" i="2" s="1"/>
  <c r="B59" i="2"/>
  <c r="E59" i="2" s="1"/>
  <c r="B58" i="2"/>
  <c r="E58" i="2" s="1"/>
  <c r="H4" i="2"/>
  <c r="H21" i="2"/>
  <c r="L21" i="2" s="1"/>
  <c r="H20" i="2"/>
  <c r="J20" i="2" s="1"/>
  <c r="H19" i="2"/>
  <c r="J19" i="2" s="1"/>
  <c r="H18" i="2"/>
  <c r="L18" i="2" s="1"/>
  <c r="H16" i="2"/>
  <c r="J16" i="2" s="1"/>
  <c r="H14" i="2"/>
  <c r="K14" i="2" s="1"/>
  <c r="H13" i="2"/>
  <c r="C66" i="2" s="1"/>
  <c r="F66" i="2" s="1"/>
  <c r="C11" i="2"/>
  <c r="H6" i="2"/>
  <c r="K6" i="2" s="1"/>
  <c r="H5" i="2"/>
  <c r="K5" i="2" s="1"/>
  <c r="F17" i="2"/>
  <c r="F23" i="2" s="1"/>
  <c r="C39" i="2"/>
  <c r="C40" i="2" s="1"/>
  <c r="C44" i="2" s="1"/>
  <c r="C51" i="2" s="1"/>
  <c r="F9" i="2"/>
  <c r="H9" i="2" s="1"/>
  <c r="L9" i="2" s="1"/>
  <c r="F8" i="2"/>
  <c r="C23" i="2"/>
  <c r="C40" i="1"/>
  <c r="C41" i="1" s="1"/>
  <c r="C45" i="1"/>
  <c r="F22" i="1"/>
  <c r="F28" i="1" s="1"/>
  <c r="C22" i="1"/>
  <c r="C23" i="1"/>
  <c r="F12" i="1"/>
  <c r="C12" i="1"/>
  <c r="C10" i="1"/>
  <c r="K32" i="3" l="1"/>
  <c r="H11" i="3"/>
  <c r="K5" i="3"/>
  <c r="K6" i="3"/>
  <c r="J25" i="3"/>
  <c r="L25" i="3"/>
  <c r="H23" i="3"/>
  <c r="F11" i="3"/>
  <c r="F23" i="3"/>
  <c r="F34" i="3"/>
  <c r="K34" i="3" s="1"/>
  <c r="F43" i="3"/>
  <c r="K43" i="3" s="1"/>
  <c r="K13" i="3"/>
  <c r="K25" i="3" s="1"/>
  <c r="G12" i="1"/>
  <c r="F11" i="2"/>
  <c r="C61" i="2"/>
  <c r="F51" i="2"/>
  <c r="F54" i="2" s="1"/>
  <c r="F61" i="2" s="1"/>
  <c r="L25" i="2"/>
  <c r="C64" i="2"/>
  <c r="C65" i="2"/>
  <c r="F65" i="2" s="1"/>
  <c r="C67" i="2"/>
  <c r="F75" i="2" s="1"/>
  <c r="F76" i="2" s="1"/>
  <c r="K13" i="2"/>
  <c r="K25" i="2" s="1"/>
  <c r="H17" i="2"/>
  <c r="J17" i="2" s="1"/>
  <c r="J25" i="2" s="1"/>
  <c r="H8" i="2"/>
  <c r="I8" i="2" s="1"/>
  <c r="I25" i="2" s="1"/>
  <c r="G45" i="1"/>
  <c r="C24" i="1"/>
  <c r="C28" i="1" s="1"/>
  <c r="G28" i="1" s="1"/>
  <c r="K26" i="2" l="1"/>
  <c r="F44" i="3"/>
  <c r="K40" i="3"/>
  <c r="K44" i="3" s="1"/>
  <c r="K26" i="3"/>
  <c r="H25" i="3"/>
  <c r="C68" i="2"/>
  <c r="C70" i="2" s="1"/>
  <c r="F64" i="2"/>
  <c r="F68" i="2" s="1"/>
  <c r="F70" i="2" s="1"/>
  <c r="F78" i="2"/>
  <c r="H23" i="2"/>
  <c r="H25" i="2"/>
  <c r="H11" i="2"/>
</calcChain>
</file>

<file path=xl/sharedStrings.xml><?xml version="1.0" encoding="utf-8"?>
<sst xmlns="http://schemas.openxmlformats.org/spreadsheetml/2006/main" count="242" uniqueCount="104">
  <si>
    <t>Cassa e banca</t>
  </si>
  <si>
    <t>Clienti</t>
  </si>
  <si>
    <t>Rimanenze</t>
  </si>
  <si>
    <t>Immoblizzazioni</t>
  </si>
  <si>
    <t>- fondi ammortamento</t>
  </si>
  <si>
    <t>Immoblizzazioni nette</t>
  </si>
  <si>
    <t>Fornitori</t>
  </si>
  <si>
    <t>Debiti tributari</t>
  </si>
  <si>
    <t>Mutui passivi</t>
  </si>
  <si>
    <t>Capitale sociale</t>
  </si>
  <si>
    <t>Capiale sociale</t>
  </si>
  <si>
    <t>Totale attivo</t>
  </si>
  <si>
    <t>Totale passivo</t>
  </si>
  <si>
    <t>Utile</t>
  </si>
  <si>
    <t>STATO PATRIMONIALE INIZIALE</t>
  </si>
  <si>
    <t>STATO PATRIMONIALE FINALE</t>
  </si>
  <si>
    <t>Banca c/c</t>
  </si>
  <si>
    <t>CONTO ECONOMICO</t>
  </si>
  <si>
    <t>Ricavi</t>
  </si>
  <si>
    <t>Acquisti</t>
  </si>
  <si>
    <t>Costo personale</t>
  </si>
  <si>
    <t>Diff A-B</t>
  </si>
  <si>
    <t>Oneri finanziari</t>
  </si>
  <si>
    <t>Imposte</t>
  </si>
  <si>
    <t xml:space="preserve">Utile </t>
  </si>
  <si>
    <t>Variazione rimanenze</t>
  </si>
  <si>
    <t>ammortamenti</t>
  </si>
  <si>
    <t>Fondo rischi legale</t>
  </si>
  <si>
    <t>acc.to fordo rischi legali</t>
  </si>
  <si>
    <t>costi della produzione</t>
  </si>
  <si>
    <t>Rimborsato mutuo per 150</t>
  </si>
  <si>
    <t>Riserve</t>
  </si>
  <si>
    <t>Distribuito dividendo per 150</t>
  </si>
  <si>
    <t>Aumento di capitale 100</t>
  </si>
  <si>
    <t>Capitale circolante netto</t>
  </si>
  <si>
    <t>Attività di investimento</t>
  </si>
  <si>
    <t>Attività di finanziamento</t>
  </si>
  <si>
    <t>Gestione reddituale</t>
  </si>
  <si>
    <t>VARIAZIONI</t>
  </si>
  <si>
    <t>Attività da investim</t>
  </si>
  <si>
    <t>Attività finanziamento</t>
  </si>
  <si>
    <t>Utile rettificato</t>
  </si>
  <si>
    <t>Attività operativa</t>
  </si>
  <si>
    <t>- Variazione del CCN</t>
  </si>
  <si>
    <t>- Variazione clienti</t>
  </si>
  <si>
    <t>- Variazione rimanenze</t>
  </si>
  <si>
    <t>- Variazione forntori</t>
  </si>
  <si>
    <t>- Variazione debiti trib</t>
  </si>
  <si>
    <t>Meno incremento CCN</t>
  </si>
  <si>
    <t>Rettifica comp non monteri</t>
  </si>
  <si>
    <t>EBITDA</t>
  </si>
  <si>
    <t>Imposte pagate</t>
  </si>
  <si>
    <t>Flusso di cassa gest. Operativa</t>
  </si>
  <si>
    <t>Flusso di cassa gest. Reddituale</t>
  </si>
  <si>
    <t>Flusso di cassa attività operativa</t>
  </si>
  <si>
    <t>RENDICONTO FINANZIARIO</t>
  </si>
  <si>
    <t>Fornitori impianto</t>
  </si>
  <si>
    <t>Acquistato impianto per 300, pagato per 250</t>
  </si>
  <si>
    <t>Flusso di cassa gestione reddituale</t>
  </si>
  <si>
    <t>Reddito operativo</t>
  </si>
  <si>
    <t>Flusso cassa potenz. Gest redd</t>
  </si>
  <si>
    <t>Gestione operativa</t>
  </si>
  <si>
    <t xml:space="preserve">Variazione capitale circolante </t>
  </si>
  <si>
    <t>Rettifica componenti non monetari</t>
  </si>
  <si>
    <t>Totale</t>
  </si>
  <si>
    <t>Incassi da clienti</t>
  </si>
  <si>
    <t>Pagamenti a fornitori</t>
  </si>
  <si>
    <t>Pagamento personale</t>
  </si>
  <si>
    <t>Pagameneto oneri finanziari</t>
  </si>
  <si>
    <t>Pagamento imposte</t>
  </si>
  <si>
    <t>Conto econmico</t>
  </si>
  <si>
    <t>RENDICONTO FINANZIARIO METODO DIRETTO</t>
  </si>
  <si>
    <t>A)</t>
  </si>
  <si>
    <t>B)</t>
  </si>
  <si>
    <t>Flusso di cassa da attività di investimento</t>
  </si>
  <si>
    <t>acquisto immobilizzazioni</t>
  </si>
  <si>
    <t>- variazioni forntiori impianto</t>
  </si>
  <si>
    <t>C)</t>
  </si>
  <si>
    <t>Flusso da attività di finanziamento</t>
  </si>
  <si>
    <t>Mezzi di terzi</t>
  </si>
  <si>
    <t>erogazione banca c/c</t>
  </si>
  <si>
    <t>rimborso rata mutuo</t>
  </si>
  <si>
    <t>totale</t>
  </si>
  <si>
    <t>Mezzi propri</t>
  </si>
  <si>
    <t>aumento di capitale</t>
  </si>
  <si>
    <t>distribuzione dividendi</t>
  </si>
  <si>
    <t>Totale attività di finanziamento</t>
  </si>
  <si>
    <t>Cassa iniziale</t>
  </si>
  <si>
    <t>Cassa finale</t>
  </si>
  <si>
    <t>Variazione cassa</t>
  </si>
  <si>
    <t>A) Rendiconto finanziario (metodo diretto)</t>
  </si>
  <si>
    <t>B) Flusso di cassa da attività di investimento</t>
  </si>
  <si>
    <t>C) Flusso da attività di finanziamento</t>
  </si>
  <si>
    <t>A Ricavi</t>
  </si>
  <si>
    <t>B costi della produzione</t>
  </si>
  <si>
    <t>C Oneri finanziari</t>
  </si>
  <si>
    <t>Differena A-B</t>
  </si>
  <si>
    <t>Altre informazioni:</t>
  </si>
  <si>
    <t>Elementi monetari</t>
  </si>
  <si>
    <t>elementi non monetari</t>
  </si>
  <si>
    <t>elementi monetari gestione non operativa</t>
  </si>
  <si>
    <t>Flusso di cassa attività operativa e reddituale</t>
  </si>
  <si>
    <t>Totale flussi A + B + C</t>
  </si>
  <si>
    <t>A) Flusso di cassa gest. Redd.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</si>
</sst>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2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0" xfId="0" quotePrefix="1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2" borderId="0" xfId="0" applyFont="1" applyFill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quotePrefix="1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4" fillId="0" borderId="3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6" fillId="0" borderId="0" xfId="0" quotePrefix="1" applyFont="1"/>
    <xf numFmtId="0" fontId="6" fillId="0" borderId="1" xfId="0" applyFont="1" applyBorder="1"/>
    <xf numFmtId="0" fontId="24" fillId="0" borderId="0" xfId="0" applyFont="1"/>
    <xf numFmtId="0" fontId="7" fillId="0" borderId="0" xfId="0" applyFont="1" applyAlignment="1">
      <alignment horizontal="right"/>
    </xf>
    <xf numFmtId="0" fontId="20" fillId="0" borderId="0" xfId="0" applyFont="1"/>
    <xf numFmtId="0" fontId="7" fillId="0" borderId="1" xfId="0" applyFont="1" applyBorder="1"/>
    <xf numFmtId="0" fontId="0" fillId="0" borderId="15" xfId="0" applyBorder="1"/>
    <xf numFmtId="0" fontId="3" fillId="0" borderId="5" xfId="0" applyFont="1" applyBorder="1" applyAlignment="1">
      <alignment horizontal="left"/>
    </xf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1" fillId="0" borderId="0" xfId="0" quotePrefix="1" applyFont="1" applyBorder="1"/>
    <xf numFmtId="0" fontId="1" fillId="0" borderId="0" xfId="0" applyFont="1" applyBorder="1"/>
    <xf numFmtId="0" fontId="24" fillId="0" borderId="8" xfId="0" applyFont="1" applyBorder="1" applyAlignment="1">
      <alignment horizontal="right"/>
    </xf>
    <xf numFmtId="0" fontId="8" fillId="0" borderId="7" xfId="0" applyFont="1" applyBorder="1"/>
    <xf numFmtId="0" fontId="24" fillId="0" borderId="6" xfId="0" applyFont="1" applyBorder="1" applyAlignment="1">
      <alignment horizontal="right"/>
    </xf>
    <xf numFmtId="0" fontId="17" fillId="0" borderId="7" xfId="0" applyFont="1" applyBorder="1"/>
    <xf numFmtId="0" fontId="17" fillId="0" borderId="0" xfId="0" applyFont="1" applyBorder="1"/>
    <xf numFmtId="0" fontId="1" fillId="0" borderId="10" xfId="0" quotePrefix="1" applyFont="1" applyBorder="1"/>
    <xf numFmtId="0" fontId="1" fillId="0" borderId="2" xfId="0" applyFont="1" applyBorder="1"/>
    <xf numFmtId="0" fontId="8" fillId="0" borderId="10" xfId="0" applyFont="1" applyBorder="1"/>
    <xf numFmtId="0" fontId="8" fillId="0" borderId="2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23" fillId="0" borderId="5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14" fillId="0" borderId="7" xfId="0" applyFont="1" applyBorder="1"/>
    <xf numFmtId="0" fontId="6" fillId="0" borderId="8" xfId="0" applyFont="1" applyBorder="1"/>
    <xf numFmtId="0" fontId="6" fillId="0" borderId="7" xfId="0" quotePrefix="1" applyFont="1" applyBorder="1"/>
    <xf numFmtId="0" fontId="6" fillId="0" borderId="7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20" fillId="0" borderId="7" xfId="0" applyFont="1" applyBorder="1"/>
    <xf numFmtId="0" fontId="7" fillId="0" borderId="6" xfId="0" applyFont="1" applyBorder="1"/>
    <xf numFmtId="0" fontId="24" fillId="0" borderId="7" xfId="0" applyFont="1" applyBorder="1"/>
    <xf numFmtId="0" fontId="0" fillId="0" borderId="16" xfId="0" applyBorder="1"/>
    <xf numFmtId="0" fontId="7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15" xfId="0" applyFont="1" applyBorder="1"/>
    <xf numFmtId="0" fontId="8" fillId="0" borderId="15" xfId="0" applyFont="1" applyBorder="1"/>
    <xf numFmtId="0" fontId="1" fillId="0" borderId="3" xfId="0" applyFont="1" applyBorder="1"/>
    <xf numFmtId="0" fontId="0" fillId="0" borderId="2" xfId="0" applyBorder="1"/>
    <xf numFmtId="0" fontId="0" fillId="0" borderId="4" xfId="0" applyBorder="1"/>
    <xf numFmtId="0" fontId="6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4" fillId="0" borderId="1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0" fontId="7" fillId="0" borderId="0" xfId="0" applyFont="1" applyBorder="1"/>
    <xf numFmtId="0" fontId="6" fillId="0" borderId="0" xfId="0" applyFont="1" applyBorder="1"/>
    <xf numFmtId="0" fontId="8" fillId="0" borderId="7" xfId="0" quotePrefix="1" applyFont="1" applyBorder="1"/>
    <xf numFmtId="0" fontId="8" fillId="0" borderId="8" xfId="0" applyFont="1" applyBorder="1"/>
    <xf numFmtId="0" fontId="3" fillId="0" borderId="5" xfId="0" applyFont="1" applyBorder="1"/>
    <xf numFmtId="0" fontId="7" fillId="0" borderId="9" xfId="0" applyFont="1" applyBorder="1"/>
    <xf numFmtId="0" fontId="25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workbookViewId="0">
      <selection activeCell="E8" sqref="E8"/>
    </sheetView>
  </sheetViews>
  <sheetFormatPr defaultRowHeight="15" x14ac:dyDescent="0.25"/>
  <cols>
    <col min="2" max="2" width="22" customWidth="1"/>
    <col min="4" max="4" width="3.140625" customWidth="1"/>
    <col min="5" max="5" width="19.42578125" customWidth="1"/>
  </cols>
  <sheetData>
    <row r="2" spans="2:12" x14ac:dyDescent="0.25">
      <c r="B2" s="46"/>
      <c r="C2" s="4"/>
      <c r="D2" s="130" t="s">
        <v>14</v>
      </c>
      <c r="E2" s="4"/>
      <c r="F2" s="47"/>
    </row>
    <row r="3" spans="2:12" x14ac:dyDescent="0.25">
      <c r="B3" s="48"/>
      <c r="C3" s="5"/>
      <c r="D3" s="5"/>
      <c r="E3" s="5"/>
      <c r="F3" s="49"/>
    </row>
    <row r="4" spans="2:12" x14ac:dyDescent="0.25">
      <c r="B4" s="48" t="s">
        <v>0</v>
      </c>
      <c r="C4" s="5">
        <v>10</v>
      </c>
      <c r="D4" s="5"/>
      <c r="E4" s="93" t="s">
        <v>6</v>
      </c>
      <c r="F4" s="131">
        <v>200</v>
      </c>
      <c r="I4" s="124" t="s">
        <v>34</v>
      </c>
      <c r="J4" s="125"/>
      <c r="K4" s="126"/>
      <c r="L4" s="6"/>
    </row>
    <row r="5" spans="2:12" x14ac:dyDescent="0.25">
      <c r="B5" s="132" t="s">
        <v>1</v>
      </c>
      <c r="C5" s="93">
        <v>300</v>
      </c>
      <c r="D5" s="5"/>
      <c r="E5" s="93" t="s">
        <v>7</v>
      </c>
      <c r="F5" s="131">
        <v>50</v>
      </c>
    </row>
    <row r="6" spans="2:12" x14ac:dyDescent="0.25">
      <c r="B6" s="132" t="s">
        <v>2</v>
      </c>
      <c r="C6" s="93">
        <v>100</v>
      </c>
      <c r="D6" s="5"/>
      <c r="E6" s="5"/>
      <c r="F6" s="49"/>
      <c r="I6" s="127" t="s">
        <v>35</v>
      </c>
      <c r="J6" s="125"/>
      <c r="K6" s="126"/>
    </row>
    <row r="7" spans="2:12" x14ac:dyDescent="0.25">
      <c r="B7" s="48"/>
      <c r="C7" s="5"/>
      <c r="D7" s="5"/>
      <c r="E7" s="133" t="s">
        <v>8</v>
      </c>
      <c r="F7" s="113">
        <v>500</v>
      </c>
    </row>
    <row r="8" spans="2:12" x14ac:dyDescent="0.25">
      <c r="B8" s="110" t="s">
        <v>3</v>
      </c>
      <c r="C8" s="134">
        <v>1000</v>
      </c>
      <c r="D8" s="5"/>
      <c r="E8" s="133"/>
      <c r="F8" s="113"/>
      <c r="I8" s="128" t="s">
        <v>36</v>
      </c>
      <c r="J8" s="125"/>
      <c r="K8" s="126"/>
    </row>
    <row r="9" spans="2:12" x14ac:dyDescent="0.25">
      <c r="B9" s="135" t="s">
        <v>4</v>
      </c>
      <c r="C9" s="12">
        <v>-200</v>
      </c>
      <c r="D9" s="5"/>
      <c r="E9" s="133" t="s">
        <v>10</v>
      </c>
      <c r="F9" s="113">
        <v>260</v>
      </c>
    </row>
    <row r="10" spans="2:12" x14ac:dyDescent="0.25">
      <c r="B10" s="110" t="s">
        <v>5</v>
      </c>
      <c r="C10" s="134">
        <f>+C8+C9</f>
        <v>800</v>
      </c>
      <c r="D10" s="5"/>
      <c r="E10" s="133" t="s">
        <v>13</v>
      </c>
      <c r="F10" s="113">
        <v>200</v>
      </c>
      <c r="I10" s="129" t="s">
        <v>37</v>
      </c>
      <c r="J10" s="125"/>
      <c r="K10" s="126"/>
    </row>
    <row r="11" spans="2:12" x14ac:dyDescent="0.25">
      <c r="B11" s="48"/>
      <c r="C11" s="5"/>
      <c r="D11" s="5"/>
      <c r="E11" s="5"/>
      <c r="F11" s="49"/>
    </row>
    <row r="12" spans="2:12" x14ac:dyDescent="0.25">
      <c r="B12" s="50" t="s">
        <v>11</v>
      </c>
      <c r="C12" s="51">
        <f>+C4+C5+C6+C10</f>
        <v>1210</v>
      </c>
      <c r="D12" s="51"/>
      <c r="E12" s="51" t="s">
        <v>12</v>
      </c>
      <c r="F12" s="52">
        <f>SUM(F4:F11)</f>
        <v>1210</v>
      </c>
      <c r="G12">
        <f>+F12-C12</f>
        <v>0</v>
      </c>
    </row>
    <row r="16" spans="2:12" x14ac:dyDescent="0.25">
      <c r="B16" s="46"/>
      <c r="C16" s="4"/>
      <c r="D16" s="130" t="s">
        <v>15</v>
      </c>
      <c r="E16" s="4"/>
      <c r="F16" s="47"/>
    </row>
    <row r="17" spans="1:16" x14ac:dyDescent="0.25">
      <c r="B17" s="48"/>
      <c r="C17" s="5"/>
      <c r="D17" s="5"/>
      <c r="E17" s="5"/>
      <c r="F17" s="49"/>
    </row>
    <row r="18" spans="1:16" x14ac:dyDescent="0.25">
      <c r="B18" s="48" t="s">
        <v>0</v>
      </c>
      <c r="C18" s="5">
        <v>50</v>
      </c>
      <c r="D18" s="5"/>
      <c r="E18" s="93" t="s">
        <v>6</v>
      </c>
      <c r="F18" s="131">
        <v>350</v>
      </c>
      <c r="I18" s="6"/>
      <c r="L18" s="6"/>
      <c r="N18" s="6"/>
      <c r="P18" s="7"/>
    </row>
    <row r="19" spans="1:16" x14ac:dyDescent="0.25">
      <c r="B19" s="132" t="s">
        <v>1</v>
      </c>
      <c r="C19" s="93">
        <v>450</v>
      </c>
      <c r="D19" s="5"/>
      <c r="E19" s="93" t="s">
        <v>7</v>
      </c>
      <c r="F19" s="131">
        <v>80</v>
      </c>
    </row>
    <row r="20" spans="1:16" x14ac:dyDescent="0.25">
      <c r="B20" s="132" t="s">
        <v>2</v>
      </c>
      <c r="C20" s="93">
        <v>200</v>
      </c>
      <c r="D20" s="5"/>
      <c r="E20" s="134" t="s">
        <v>56</v>
      </c>
      <c r="F20" s="108">
        <v>50</v>
      </c>
      <c r="I20" s="137" t="s">
        <v>97</v>
      </c>
      <c r="J20" s="4"/>
      <c r="K20" s="4"/>
      <c r="L20" s="4"/>
      <c r="M20" s="47"/>
    </row>
    <row r="21" spans="1:16" x14ac:dyDescent="0.25">
      <c r="B21" s="48"/>
      <c r="C21" s="5"/>
      <c r="D21" s="5"/>
      <c r="E21" s="133" t="s">
        <v>16</v>
      </c>
      <c r="F21" s="113">
        <v>100</v>
      </c>
      <c r="I21" s="112" t="s">
        <v>30</v>
      </c>
      <c r="J21" s="5"/>
      <c r="K21" s="5"/>
      <c r="L21" s="5"/>
      <c r="M21" s="49"/>
    </row>
    <row r="22" spans="1:16" x14ac:dyDescent="0.25">
      <c r="B22" s="110" t="s">
        <v>3</v>
      </c>
      <c r="C22" s="134">
        <f>1000+300</f>
        <v>1300</v>
      </c>
      <c r="D22" s="5"/>
      <c r="E22" s="133" t="s">
        <v>8</v>
      </c>
      <c r="F22" s="113">
        <f>500-150</f>
        <v>350</v>
      </c>
      <c r="I22" s="110" t="s">
        <v>57</v>
      </c>
      <c r="J22" s="5"/>
      <c r="K22" s="5"/>
      <c r="L22" s="5"/>
      <c r="M22" s="49"/>
    </row>
    <row r="23" spans="1:16" x14ac:dyDescent="0.25">
      <c r="B23" s="135" t="s">
        <v>4</v>
      </c>
      <c r="C23" s="12">
        <f>-200-50</f>
        <v>-250</v>
      </c>
      <c r="D23" s="5"/>
      <c r="E23" s="12" t="s">
        <v>27</v>
      </c>
      <c r="F23" s="136">
        <v>100</v>
      </c>
      <c r="I23" s="112" t="s">
        <v>33</v>
      </c>
      <c r="J23" s="5"/>
      <c r="K23" s="5"/>
      <c r="L23" s="5"/>
      <c r="M23" s="49"/>
    </row>
    <row r="24" spans="1:16" x14ac:dyDescent="0.25">
      <c r="B24" s="110" t="s">
        <v>5</v>
      </c>
      <c r="C24" s="134">
        <f>+C22+C23</f>
        <v>1050</v>
      </c>
      <c r="D24" s="5"/>
      <c r="E24" s="133" t="s">
        <v>9</v>
      </c>
      <c r="F24" s="113">
        <v>360</v>
      </c>
      <c r="I24" s="138" t="s">
        <v>32</v>
      </c>
      <c r="J24" s="51"/>
      <c r="K24" s="51"/>
      <c r="L24" s="51"/>
      <c r="M24" s="52"/>
    </row>
    <row r="25" spans="1:16" x14ac:dyDescent="0.25">
      <c r="B25" s="48"/>
      <c r="C25" s="5"/>
      <c r="D25" s="5"/>
      <c r="E25" s="133" t="s">
        <v>31</v>
      </c>
      <c r="F25" s="113">
        <v>50</v>
      </c>
    </row>
    <row r="26" spans="1:16" x14ac:dyDescent="0.25">
      <c r="B26" s="48"/>
      <c r="C26" s="5"/>
      <c r="D26" s="5"/>
      <c r="E26" s="12" t="s">
        <v>13</v>
      </c>
      <c r="F26" s="136">
        <v>310</v>
      </c>
    </row>
    <row r="27" spans="1:16" x14ac:dyDescent="0.25">
      <c r="B27" s="48"/>
      <c r="C27" s="5"/>
      <c r="D27" s="5"/>
      <c r="E27" s="5"/>
      <c r="F27" s="49"/>
    </row>
    <row r="28" spans="1:16" x14ac:dyDescent="0.25">
      <c r="B28" s="50" t="s">
        <v>11</v>
      </c>
      <c r="C28" s="51">
        <f>+C18+C19+C20+C24</f>
        <v>1750</v>
      </c>
      <c r="D28" s="51"/>
      <c r="E28" s="51" t="s">
        <v>12</v>
      </c>
      <c r="F28" s="52">
        <f>SUM(F18:F27)</f>
        <v>1750</v>
      </c>
      <c r="G28">
        <f>+F28-C28</f>
        <v>0</v>
      </c>
    </row>
    <row r="31" spans="1:16" x14ac:dyDescent="0.25">
      <c r="D31" s="3" t="s">
        <v>17</v>
      </c>
    </row>
    <row r="32" spans="1:16" x14ac:dyDescent="0.25">
      <c r="A32" s="46"/>
      <c r="B32" s="4"/>
      <c r="C32" s="4"/>
      <c r="D32" s="4"/>
      <c r="E32" s="4"/>
      <c r="F32" s="4"/>
      <c r="G32" s="4"/>
      <c r="H32" s="4"/>
      <c r="I32" s="4"/>
      <c r="J32" s="4"/>
      <c r="K32" s="47"/>
    </row>
    <row r="33" spans="1:11" x14ac:dyDescent="0.25">
      <c r="A33" s="48"/>
      <c r="B33" s="53" t="s">
        <v>93</v>
      </c>
      <c r="C33" s="15">
        <v>5000</v>
      </c>
      <c r="D33" s="15"/>
      <c r="E33" s="54" t="s">
        <v>61</v>
      </c>
      <c r="F33" s="5"/>
      <c r="G33" s="5"/>
      <c r="H33" s="5"/>
      <c r="I33" s="12" t="s">
        <v>37</v>
      </c>
      <c r="J33" s="5"/>
      <c r="K33" s="49"/>
    </row>
    <row r="34" spans="1:11" x14ac:dyDescent="0.25">
      <c r="A34" s="48"/>
      <c r="B34" s="55"/>
      <c r="C34" s="16"/>
      <c r="D34" s="16"/>
      <c r="E34" s="56"/>
      <c r="F34" s="5"/>
      <c r="G34" s="5"/>
      <c r="H34" s="5"/>
      <c r="I34" s="5"/>
      <c r="J34" s="5"/>
      <c r="K34" s="49"/>
    </row>
    <row r="35" spans="1:11" x14ac:dyDescent="0.25">
      <c r="A35" s="48"/>
      <c r="B35" s="55" t="s">
        <v>19</v>
      </c>
      <c r="C35" s="16">
        <v>2800</v>
      </c>
      <c r="D35" s="16"/>
      <c r="E35" s="56"/>
      <c r="F35" s="5"/>
      <c r="G35" s="5"/>
      <c r="H35" s="5"/>
      <c r="I35" s="5"/>
      <c r="J35" s="5"/>
      <c r="K35" s="49"/>
    </row>
    <row r="36" spans="1:11" x14ac:dyDescent="0.25">
      <c r="A36" s="48"/>
      <c r="B36" s="55" t="s">
        <v>26</v>
      </c>
      <c r="C36" s="16">
        <v>50</v>
      </c>
      <c r="D36" s="16"/>
      <c r="E36" s="56"/>
      <c r="F36" s="5"/>
      <c r="G36" s="5"/>
      <c r="H36" s="5"/>
      <c r="I36" s="5"/>
      <c r="J36" s="5"/>
      <c r="K36" s="49"/>
    </row>
    <row r="37" spans="1:11" x14ac:dyDescent="0.25">
      <c r="A37" s="48"/>
      <c r="B37" s="55" t="s">
        <v>28</v>
      </c>
      <c r="C37" s="16">
        <v>100</v>
      </c>
      <c r="D37" s="16"/>
      <c r="E37" s="56"/>
      <c r="F37" s="5"/>
      <c r="G37" s="5"/>
      <c r="H37" s="5"/>
      <c r="I37" s="5"/>
      <c r="J37" s="5"/>
      <c r="K37" s="49"/>
    </row>
    <row r="38" spans="1:11" x14ac:dyDescent="0.25">
      <c r="A38" s="48"/>
      <c r="B38" s="55" t="s">
        <v>25</v>
      </c>
      <c r="C38" s="16">
        <v>-100</v>
      </c>
      <c r="D38" s="16"/>
      <c r="E38" s="56"/>
      <c r="F38" s="5"/>
      <c r="G38" s="5"/>
      <c r="H38" s="5"/>
      <c r="I38" s="5"/>
      <c r="J38" s="5"/>
      <c r="K38" s="49"/>
    </row>
    <row r="39" spans="1:11" x14ac:dyDescent="0.25">
      <c r="A39" s="48"/>
      <c r="B39" s="55" t="s">
        <v>20</v>
      </c>
      <c r="C39" s="16">
        <v>1630</v>
      </c>
      <c r="D39" s="16"/>
      <c r="E39" s="56"/>
      <c r="F39" s="5"/>
      <c r="G39" s="5"/>
      <c r="H39" s="5"/>
      <c r="I39" s="5"/>
      <c r="J39" s="5"/>
      <c r="K39" s="49"/>
    </row>
    <row r="40" spans="1:11" x14ac:dyDescent="0.25">
      <c r="A40" s="48"/>
      <c r="B40" s="55" t="s">
        <v>94</v>
      </c>
      <c r="C40" s="14">
        <f>SUM(C35:C39)</f>
        <v>4480</v>
      </c>
      <c r="D40" s="16"/>
      <c r="E40" s="56"/>
      <c r="F40" s="5"/>
      <c r="G40" s="5"/>
      <c r="H40" s="5"/>
      <c r="I40" s="5"/>
      <c r="J40" s="5"/>
      <c r="K40" s="49"/>
    </row>
    <row r="41" spans="1:11" ht="15.75" thickBot="1" x14ac:dyDescent="0.3">
      <c r="A41" s="48"/>
      <c r="B41" s="57" t="s">
        <v>96</v>
      </c>
      <c r="C41" s="122">
        <f>+C33-C40</f>
        <v>520</v>
      </c>
      <c r="D41" s="58"/>
      <c r="E41" s="59"/>
      <c r="F41" s="5"/>
      <c r="G41" s="5"/>
      <c r="H41" s="5"/>
      <c r="I41" s="5"/>
      <c r="J41" s="5"/>
      <c r="K41" s="49"/>
    </row>
    <row r="42" spans="1:11" ht="15.75" thickTop="1" x14ac:dyDescent="0.25">
      <c r="A42" s="48"/>
      <c r="B42" s="12"/>
      <c r="C42" s="12"/>
      <c r="D42" s="5"/>
      <c r="E42" s="5"/>
      <c r="F42" s="5"/>
      <c r="G42" s="5"/>
      <c r="H42" s="5"/>
      <c r="I42" s="5"/>
      <c r="J42" s="5"/>
      <c r="K42" s="49"/>
    </row>
    <row r="43" spans="1:11" x14ac:dyDescent="0.25">
      <c r="A43" s="48"/>
      <c r="B43" s="12" t="s">
        <v>95</v>
      </c>
      <c r="C43" s="12">
        <v>60</v>
      </c>
      <c r="D43" s="5"/>
      <c r="E43" s="5"/>
      <c r="F43" s="5"/>
      <c r="G43" s="5"/>
      <c r="H43" s="5"/>
      <c r="I43" s="5"/>
      <c r="J43" s="5"/>
      <c r="K43" s="49"/>
    </row>
    <row r="44" spans="1:11" x14ac:dyDescent="0.25">
      <c r="A44" s="48"/>
      <c r="B44" s="12" t="s">
        <v>23</v>
      </c>
      <c r="C44" s="12">
        <v>150</v>
      </c>
      <c r="D44" s="5"/>
      <c r="E44" s="5"/>
      <c r="F44" s="5"/>
      <c r="G44" s="5"/>
      <c r="H44" s="5"/>
      <c r="I44" s="5"/>
      <c r="J44" s="5"/>
      <c r="K44" s="49"/>
    </row>
    <row r="45" spans="1:11" ht="15.75" thickBot="1" x14ac:dyDescent="0.3">
      <c r="A45" s="48"/>
      <c r="B45" s="12" t="s">
        <v>24</v>
      </c>
      <c r="C45" s="123">
        <f>+F26</f>
        <v>310</v>
      </c>
      <c r="D45" s="5"/>
      <c r="E45" s="5"/>
      <c r="F45" s="5"/>
      <c r="G45" s="5">
        <f>+C41-C43-C44-C45</f>
        <v>0</v>
      </c>
      <c r="H45" s="5"/>
      <c r="I45" s="5"/>
      <c r="J45" s="5"/>
      <c r="K45" s="49"/>
    </row>
    <row r="46" spans="1:11" ht="15.75" thickTop="1" x14ac:dyDescent="0.2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2"/>
    </row>
    <row r="49" spans="2:2" x14ac:dyDescent="0.25">
      <c r="B49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6"/>
  <sheetViews>
    <sheetView topLeftCell="A97" workbookViewId="0">
      <selection activeCell="F102" sqref="F102"/>
    </sheetView>
  </sheetViews>
  <sheetFormatPr defaultRowHeight="15" x14ac:dyDescent="0.25"/>
  <cols>
    <col min="2" max="2" width="25" customWidth="1"/>
    <col min="4" max="4" width="3.140625" customWidth="1"/>
    <col min="5" max="5" width="27.28515625" customWidth="1"/>
    <col min="7" max="7" width="4" customWidth="1"/>
    <col min="8" max="8" width="12.42578125" style="1" customWidth="1"/>
    <col min="9" max="9" width="19.5703125" style="22" customWidth="1"/>
    <col min="10" max="10" width="23.140625" style="25" customWidth="1"/>
    <col min="11" max="11" width="24" style="26" customWidth="1"/>
    <col min="12" max="12" width="21.28515625" style="28" customWidth="1"/>
  </cols>
  <sheetData>
    <row r="2" spans="2:12" x14ac:dyDescent="0.25">
      <c r="B2" s="20" t="s">
        <v>14</v>
      </c>
      <c r="E2" s="20" t="s">
        <v>15</v>
      </c>
      <c r="H2" s="3" t="s">
        <v>38</v>
      </c>
      <c r="I2" s="23" t="s">
        <v>39</v>
      </c>
      <c r="J2" s="24" t="s">
        <v>40</v>
      </c>
      <c r="K2" s="60" t="s">
        <v>42</v>
      </c>
      <c r="L2" s="61"/>
    </row>
    <row r="3" spans="2:12" x14ac:dyDescent="0.25">
      <c r="K3" s="26" t="s">
        <v>34</v>
      </c>
      <c r="L3" s="28" t="s">
        <v>41</v>
      </c>
    </row>
    <row r="4" spans="2:12" x14ac:dyDescent="0.25">
      <c r="B4" t="s">
        <v>0</v>
      </c>
      <c r="C4">
        <v>10</v>
      </c>
      <c r="E4" t="s">
        <v>0</v>
      </c>
      <c r="F4">
        <v>50</v>
      </c>
      <c r="H4" s="29">
        <f>+F4-C4</f>
        <v>40</v>
      </c>
    </row>
    <row r="5" spans="2:12" x14ac:dyDescent="0.25">
      <c r="B5" s="6" t="s">
        <v>1</v>
      </c>
      <c r="C5" s="6">
        <v>300</v>
      </c>
      <c r="E5" s="6" t="s">
        <v>1</v>
      </c>
      <c r="F5" s="6">
        <v>450</v>
      </c>
      <c r="H5" s="1">
        <f t="shared" ref="H5:H21" si="0">+F5-C5</f>
        <v>150</v>
      </c>
      <c r="K5" s="26">
        <f>-H5</f>
        <v>-150</v>
      </c>
    </row>
    <row r="6" spans="2:12" x14ac:dyDescent="0.25">
      <c r="B6" s="6" t="s">
        <v>2</v>
      </c>
      <c r="C6" s="6">
        <v>100</v>
      </c>
      <c r="E6" s="6" t="s">
        <v>2</v>
      </c>
      <c r="F6" s="6">
        <v>200</v>
      </c>
      <c r="H6" s="1">
        <f t="shared" si="0"/>
        <v>100</v>
      </c>
      <c r="K6" s="26">
        <f>-H6</f>
        <v>-100</v>
      </c>
    </row>
    <row r="8" spans="2:12" x14ac:dyDescent="0.25">
      <c r="B8" s="8" t="s">
        <v>3</v>
      </c>
      <c r="C8" s="8">
        <v>1000</v>
      </c>
      <c r="E8" s="8" t="s">
        <v>3</v>
      </c>
      <c r="F8" s="8">
        <f>1000+300</f>
        <v>1300</v>
      </c>
      <c r="H8" s="1">
        <f t="shared" si="0"/>
        <v>300</v>
      </c>
      <c r="I8" s="22">
        <f>-H8</f>
        <v>-300</v>
      </c>
    </row>
    <row r="9" spans="2:12" x14ac:dyDescent="0.25">
      <c r="B9" s="17" t="s">
        <v>4</v>
      </c>
      <c r="C9" s="11">
        <v>-200</v>
      </c>
      <c r="E9" s="17" t="s">
        <v>4</v>
      </c>
      <c r="F9" s="11">
        <f>-200-50</f>
        <v>-250</v>
      </c>
      <c r="H9" s="1">
        <f t="shared" si="0"/>
        <v>-50</v>
      </c>
      <c r="L9" s="28">
        <f>-H9</f>
        <v>50</v>
      </c>
    </row>
    <row r="11" spans="2:12" s="21" customFormat="1" x14ac:dyDescent="0.25">
      <c r="B11" s="21" t="s">
        <v>11</v>
      </c>
      <c r="C11" s="21">
        <f>SUM(C4:C10)</f>
        <v>1210</v>
      </c>
      <c r="E11" s="21" t="s">
        <v>11</v>
      </c>
      <c r="F11" s="21">
        <f>SUM(F4:F10)</f>
        <v>1750</v>
      </c>
      <c r="H11" s="2">
        <f>SUM(H4:H10)</f>
        <v>540</v>
      </c>
      <c r="I11" s="23"/>
      <c r="J11" s="24"/>
      <c r="K11" s="2"/>
      <c r="L11" s="27"/>
    </row>
    <row r="13" spans="2:12" x14ac:dyDescent="0.25">
      <c r="B13" s="6" t="s">
        <v>6</v>
      </c>
      <c r="C13" s="6">
        <v>-200</v>
      </c>
      <c r="E13" s="6" t="s">
        <v>6</v>
      </c>
      <c r="F13" s="6">
        <v>-350</v>
      </c>
      <c r="H13" s="1">
        <f t="shared" si="0"/>
        <v>-150</v>
      </c>
      <c r="K13" s="26">
        <f>-H13</f>
        <v>150</v>
      </c>
    </row>
    <row r="14" spans="2:12" x14ac:dyDescent="0.25">
      <c r="B14" s="6" t="s">
        <v>7</v>
      </c>
      <c r="C14" s="6">
        <v>-50</v>
      </c>
      <c r="E14" s="6" t="s">
        <v>7</v>
      </c>
      <c r="F14" s="6">
        <v>-80</v>
      </c>
      <c r="H14" s="1">
        <f t="shared" si="0"/>
        <v>-30</v>
      </c>
      <c r="K14" s="26">
        <f>-H14</f>
        <v>30</v>
      </c>
    </row>
    <row r="15" spans="2:12" x14ac:dyDescent="0.25">
      <c r="B15" s="6"/>
      <c r="C15" s="6"/>
      <c r="E15" s="8" t="s">
        <v>56</v>
      </c>
      <c r="F15" s="8">
        <v>-50</v>
      </c>
      <c r="H15" s="1">
        <f t="shared" si="0"/>
        <v>-50</v>
      </c>
      <c r="I15" s="22">
        <f>-H15</f>
        <v>50</v>
      </c>
    </row>
    <row r="16" spans="2:12" x14ac:dyDescent="0.25">
      <c r="E16" s="9" t="s">
        <v>16</v>
      </c>
      <c r="F16" s="9">
        <v>-100</v>
      </c>
      <c r="H16" s="1">
        <f t="shared" si="0"/>
        <v>-100</v>
      </c>
      <c r="J16" s="25">
        <f>-H16</f>
        <v>100</v>
      </c>
    </row>
    <row r="17" spans="2:12" x14ac:dyDescent="0.25">
      <c r="B17" s="9" t="s">
        <v>8</v>
      </c>
      <c r="C17" s="9">
        <v>-500</v>
      </c>
      <c r="E17" s="9" t="s">
        <v>8</v>
      </c>
      <c r="F17" s="9">
        <f>-500+150</f>
        <v>-350</v>
      </c>
      <c r="H17" s="1">
        <f t="shared" si="0"/>
        <v>150</v>
      </c>
      <c r="J17" s="25">
        <f>-H17</f>
        <v>-150</v>
      </c>
    </row>
    <row r="18" spans="2:12" x14ac:dyDescent="0.25">
      <c r="B18" s="9"/>
      <c r="C18" s="9"/>
      <c r="E18" s="11" t="s">
        <v>27</v>
      </c>
      <c r="F18" s="11">
        <v>-100</v>
      </c>
      <c r="H18" s="1">
        <f t="shared" si="0"/>
        <v>-100</v>
      </c>
      <c r="L18" s="28">
        <f>-H18</f>
        <v>100</v>
      </c>
    </row>
    <row r="19" spans="2:12" x14ac:dyDescent="0.25">
      <c r="B19" s="9" t="s">
        <v>10</v>
      </c>
      <c r="C19" s="9">
        <v>-260</v>
      </c>
      <c r="E19" s="9" t="s">
        <v>9</v>
      </c>
      <c r="F19" s="9">
        <v>-360</v>
      </c>
      <c r="H19" s="1">
        <f t="shared" si="0"/>
        <v>-100</v>
      </c>
      <c r="J19" s="25">
        <f>-+H19</f>
        <v>100</v>
      </c>
    </row>
    <row r="20" spans="2:12" x14ac:dyDescent="0.25">
      <c r="B20" s="9" t="s">
        <v>13</v>
      </c>
      <c r="C20" s="9">
        <v>-200</v>
      </c>
      <c r="E20" s="9" t="s">
        <v>31</v>
      </c>
      <c r="F20" s="9">
        <v>-50</v>
      </c>
      <c r="H20" s="1">
        <f t="shared" si="0"/>
        <v>150</v>
      </c>
      <c r="J20" s="25">
        <f>-+H20</f>
        <v>-150</v>
      </c>
    </row>
    <row r="21" spans="2:12" x14ac:dyDescent="0.25">
      <c r="E21" s="13" t="s">
        <v>13</v>
      </c>
      <c r="F21" s="13">
        <v>-310</v>
      </c>
      <c r="H21" s="1">
        <f t="shared" si="0"/>
        <v>-310</v>
      </c>
      <c r="L21" s="28">
        <f>-H21</f>
        <v>310</v>
      </c>
    </row>
    <row r="23" spans="2:12" s="21" customFormat="1" x14ac:dyDescent="0.25">
      <c r="B23" s="21" t="s">
        <v>12</v>
      </c>
      <c r="C23" s="21">
        <f>SUM(C13:C22)</f>
        <v>-1210</v>
      </c>
      <c r="E23" s="21" t="s">
        <v>12</v>
      </c>
      <c r="F23" s="21">
        <f>SUM(F13:F22)</f>
        <v>-1750</v>
      </c>
      <c r="H23" s="2">
        <f>SUM(H13:H22)</f>
        <v>-540</v>
      </c>
      <c r="I23" s="23"/>
      <c r="J23" s="24"/>
      <c r="K23" s="2"/>
      <c r="L23" s="27"/>
    </row>
    <row r="25" spans="2:12" s="18" customFormat="1" x14ac:dyDescent="0.25">
      <c r="H25" s="34">
        <f>SUM(I25:L25)</f>
        <v>40</v>
      </c>
      <c r="I25" s="30">
        <f>SUM(I3:I23)</f>
        <v>-250</v>
      </c>
      <c r="J25" s="31">
        <f>SUM(J3:J23)</f>
        <v>-100</v>
      </c>
      <c r="K25" s="32">
        <f>SUM(K4:K23)</f>
        <v>-70</v>
      </c>
      <c r="L25" s="33">
        <f>SUM(L4:L23)</f>
        <v>460</v>
      </c>
    </row>
    <row r="26" spans="2:12" x14ac:dyDescent="0.25">
      <c r="K26" s="60">
        <f>+K25+L25</f>
        <v>390</v>
      </c>
      <c r="L26" s="61"/>
    </row>
    <row r="29" spans="2:12" x14ac:dyDescent="0.25">
      <c r="D29" s="3" t="s">
        <v>17</v>
      </c>
    </row>
    <row r="32" spans="2:12" x14ac:dyDescent="0.25">
      <c r="B32" s="13" t="s">
        <v>18</v>
      </c>
      <c r="C32" s="13">
        <v>5000</v>
      </c>
      <c r="E32" s="13" t="s">
        <v>98</v>
      </c>
    </row>
    <row r="33" spans="2:5" x14ac:dyDescent="0.25">
      <c r="B33" s="13"/>
      <c r="C33" s="13"/>
    </row>
    <row r="34" spans="2:5" x14ac:dyDescent="0.25">
      <c r="B34" s="13" t="s">
        <v>19</v>
      </c>
      <c r="C34" s="13">
        <v>2800</v>
      </c>
    </row>
    <row r="35" spans="2:5" x14ac:dyDescent="0.25">
      <c r="B35" s="11" t="s">
        <v>26</v>
      </c>
      <c r="C35" s="11">
        <v>50</v>
      </c>
      <c r="E35" s="11" t="s">
        <v>99</v>
      </c>
    </row>
    <row r="36" spans="2:5" x14ac:dyDescent="0.25">
      <c r="B36" s="11" t="s">
        <v>28</v>
      </c>
      <c r="C36" s="11">
        <v>100</v>
      </c>
    </row>
    <row r="37" spans="2:5" x14ac:dyDescent="0.25">
      <c r="B37" s="13" t="s">
        <v>25</v>
      </c>
      <c r="C37" s="13">
        <v>-100</v>
      </c>
    </row>
    <row r="38" spans="2:5" x14ac:dyDescent="0.25">
      <c r="B38" s="13" t="s">
        <v>20</v>
      </c>
      <c r="C38" s="13">
        <v>1630</v>
      </c>
    </row>
    <row r="39" spans="2:5" x14ac:dyDescent="0.25">
      <c r="B39" s="13" t="s">
        <v>29</v>
      </c>
      <c r="C39" s="14">
        <f>SUM(C34:C38)</f>
        <v>4480</v>
      </c>
    </row>
    <row r="40" spans="2:5" x14ac:dyDescent="0.25">
      <c r="B40" s="13" t="s">
        <v>21</v>
      </c>
      <c r="C40" s="15">
        <f>+C32-C39</f>
        <v>520</v>
      </c>
    </row>
    <row r="41" spans="2:5" x14ac:dyDescent="0.25">
      <c r="B41" s="13"/>
      <c r="C41" s="16"/>
    </row>
    <row r="42" spans="2:5" x14ac:dyDescent="0.25">
      <c r="B42" s="39" t="s">
        <v>22</v>
      </c>
      <c r="C42" s="39">
        <v>60</v>
      </c>
      <c r="E42" s="39" t="s">
        <v>100</v>
      </c>
    </row>
    <row r="43" spans="2:5" x14ac:dyDescent="0.25">
      <c r="B43" s="39" t="s">
        <v>23</v>
      </c>
      <c r="C43" s="39">
        <v>150</v>
      </c>
      <c r="E43" s="39"/>
    </row>
    <row r="44" spans="2:5" x14ac:dyDescent="0.25">
      <c r="B44" s="13" t="s">
        <v>24</v>
      </c>
      <c r="C44" s="15">
        <f>+C40-C42-C43</f>
        <v>310</v>
      </c>
    </row>
    <row r="45" spans="2:5" x14ac:dyDescent="0.25">
      <c r="B45" s="13"/>
      <c r="C45" s="16"/>
    </row>
    <row r="46" spans="2:5" x14ac:dyDescent="0.25">
      <c r="B46" s="13"/>
      <c r="C46" s="16"/>
    </row>
    <row r="47" spans="2:5" x14ac:dyDescent="0.25">
      <c r="B47" s="20" t="s">
        <v>55</v>
      </c>
      <c r="C47" s="16"/>
    </row>
    <row r="49" spans="1:12" x14ac:dyDescent="0.25">
      <c r="A49" s="74" t="s">
        <v>72</v>
      </c>
      <c r="B49" s="139" t="s">
        <v>58</v>
      </c>
      <c r="C49" s="79"/>
      <c r="D49" s="79"/>
      <c r="E49" s="139" t="s">
        <v>101</v>
      </c>
      <c r="F49" s="79"/>
    </row>
    <row r="51" spans="1:12" x14ac:dyDescent="0.25">
      <c r="B51" t="s">
        <v>13</v>
      </c>
      <c r="C51">
        <f>+C44</f>
        <v>310</v>
      </c>
      <c r="E51" t="s">
        <v>13</v>
      </c>
      <c r="F51">
        <f>+C51</f>
        <v>310</v>
      </c>
    </row>
    <row r="52" spans="1:12" x14ac:dyDescent="0.25">
      <c r="E52" s="39" t="s">
        <v>22</v>
      </c>
      <c r="F52" s="39">
        <f>+C42</f>
        <v>60</v>
      </c>
    </row>
    <row r="53" spans="1:12" x14ac:dyDescent="0.25">
      <c r="E53" s="39" t="s">
        <v>23</v>
      </c>
      <c r="F53" s="39">
        <f>+C43</f>
        <v>150</v>
      </c>
    </row>
    <row r="54" spans="1:12" x14ac:dyDescent="0.25">
      <c r="E54" t="s">
        <v>59</v>
      </c>
      <c r="F54" s="4">
        <f>SUM(F51:F53)</f>
        <v>520</v>
      </c>
    </row>
    <row r="56" spans="1:12" s="40" customFormat="1" x14ac:dyDescent="0.25">
      <c r="B56" s="40" t="s">
        <v>49</v>
      </c>
      <c r="E56" s="40" t="s">
        <v>49</v>
      </c>
      <c r="H56" s="41"/>
      <c r="I56" s="42"/>
      <c r="J56" s="43"/>
      <c r="K56" s="44"/>
      <c r="L56" s="45"/>
    </row>
    <row r="58" spans="1:12" x14ac:dyDescent="0.25">
      <c r="B58" s="37" t="str">
        <f>+B35</f>
        <v>ammortamenti</v>
      </c>
      <c r="C58" s="36">
        <f>+C35</f>
        <v>50</v>
      </c>
      <c r="E58" s="37" t="str">
        <f>+B58</f>
        <v>ammortamenti</v>
      </c>
      <c r="F58" s="36">
        <f>+C58</f>
        <v>50</v>
      </c>
    </row>
    <row r="59" spans="1:12" x14ac:dyDescent="0.25">
      <c r="B59" s="37" t="str">
        <f>+B36</f>
        <v>acc.to fordo rischi legali</v>
      </c>
      <c r="C59" s="36">
        <f>+C36</f>
        <v>100</v>
      </c>
      <c r="E59" s="37" t="str">
        <f>+B59</f>
        <v>acc.to fordo rischi legali</v>
      </c>
      <c r="F59" s="36">
        <f>+C59</f>
        <v>100</v>
      </c>
    </row>
    <row r="61" spans="1:12" x14ac:dyDescent="0.25">
      <c r="B61" t="s">
        <v>60</v>
      </c>
      <c r="C61">
        <f>SUM(C51:C60)</f>
        <v>460</v>
      </c>
      <c r="E61" t="s">
        <v>50</v>
      </c>
      <c r="F61">
        <f>SUM(F54:F60)</f>
        <v>670</v>
      </c>
    </row>
    <row r="63" spans="1:12" s="40" customFormat="1" x14ac:dyDescent="0.25">
      <c r="B63" s="40" t="s">
        <v>48</v>
      </c>
      <c r="E63" s="40" t="s">
        <v>48</v>
      </c>
      <c r="H63" s="41"/>
      <c r="I63" s="42"/>
      <c r="J63" s="43"/>
      <c r="K63" s="44"/>
      <c r="L63" s="45"/>
    </row>
    <row r="64" spans="1:12" x14ac:dyDescent="0.25">
      <c r="B64" s="38" t="s">
        <v>44</v>
      </c>
      <c r="C64" s="6">
        <f>-H5</f>
        <v>-150</v>
      </c>
      <c r="E64" s="38" t="s">
        <v>44</v>
      </c>
      <c r="F64" s="6">
        <f>+C64</f>
        <v>-150</v>
      </c>
    </row>
    <row r="65" spans="2:6" x14ac:dyDescent="0.25">
      <c r="B65" s="38" t="s">
        <v>45</v>
      </c>
      <c r="C65" s="6">
        <f>-H6</f>
        <v>-100</v>
      </c>
      <c r="E65" s="38" t="s">
        <v>45</v>
      </c>
      <c r="F65" s="6">
        <f t="shared" ref="F65:F66" si="1">+C65</f>
        <v>-100</v>
      </c>
    </row>
    <row r="66" spans="2:6" x14ac:dyDescent="0.25">
      <c r="B66" s="38" t="s">
        <v>46</v>
      </c>
      <c r="C66" s="6">
        <f>-H13</f>
        <v>150</v>
      </c>
      <c r="E66" s="38" t="s">
        <v>46</v>
      </c>
      <c r="F66" s="6">
        <f t="shared" si="1"/>
        <v>150</v>
      </c>
    </row>
    <row r="67" spans="2:6" x14ac:dyDescent="0.25">
      <c r="B67" s="38" t="s">
        <v>47</v>
      </c>
      <c r="C67" s="6">
        <f>-H14</f>
        <v>30</v>
      </c>
      <c r="E67" s="38"/>
      <c r="F67" s="6"/>
    </row>
    <row r="68" spans="2:6" x14ac:dyDescent="0.25">
      <c r="B68" s="38" t="s">
        <v>43</v>
      </c>
      <c r="C68" s="10">
        <f>SUM(C64:C67)</f>
        <v>-70</v>
      </c>
      <c r="E68" s="38" t="s">
        <v>43</v>
      </c>
      <c r="F68" s="10">
        <f>SUM(F64:F67)</f>
        <v>-100</v>
      </c>
    </row>
    <row r="70" spans="2:6" x14ac:dyDescent="0.25">
      <c r="B70" t="s">
        <v>53</v>
      </c>
      <c r="C70">
        <f>+C61+C68</f>
        <v>390</v>
      </c>
      <c r="E70" t="s">
        <v>52</v>
      </c>
      <c r="F70">
        <f>+F61+F68</f>
        <v>570</v>
      </c>
    </row>
    <row r="72" spans="2:6" x14ac:dyDescent="0.25">
      <c r="E72" s="39" t="s">
        <v>22</v>
      </c>
      <c r="F72" s="39">
        <f>-F52</f>
        <v>-60</v>
      </c>
    </row>
    <row r="74" spans="2:6" x14ac:dyDescent="0.25">
      <c r="E74" s="39" t="s">
        <v>23</v>
      </c>
      <c r="F74" s="39">
        <f>-F53</f>
        <v>-150</v>
      </c>
    </row>
    <row r="75" spans="2:6" x14ac:dyDescent="0.25">
      <c r="E75" s="38" t="s">
        <v>47</v>
      </c>
      <c r="F75" s="6">
        <f>+C67</f>
        <v>30</v>
      </c>
    </row>
    <row r="76" spans="2:6" x14ac:dyDescent="0.25">
      <c r="E76" t="s">
        <v>51</v>
      </c>
      <c r="F76" s="4">
        <f>SUM(F74:F75)</f>
        <v>-120</v>
      </c>
    </row>
    <row r="78" spans="2:6" x14ac:dyDescent="0.25">
      <c r="E78" t="s">
        <v>53</v>
      </c>
      <c r="F78">
        <f>+F70+F72+F76</f>
        <v>390</v>
      </c>
    </row>
    <row r="81" spans="1:3" x14ac:dyDescent="0.25">
      <c r="A81" s="75" t="s">
        <v>73</v>
      </c>
      <c r="B81" s="76" t="s">
        <v>74</v>
      </c>
    </row>
    <row r="82" spans="1:3" x14ac:dyDescent="0.25">
      <c r="B82" s="76"/>
    </row>
    <row r="83" spans="1:3" x14ac:dyDescent="0.25">
      <c r="B83" s="76" t="s">
        <v>75</v>
      </c>
      <c r="C83" s="8">
        <f>+I8</f>
        <v>-300</v>
      </c>
    </row>
    <row r="84" spans="1:3" x14ac:dyDescent="0.25">
      <c r="B84" s="77" t="s">
        <v>76</v>
      </c>
      <c r="C84" s="8">
        <f>+I15</f>
        <v>50</v>
      </c>
    </row>
    <row r="85" spans="1:3" x14ac:dyDescent="0.25">
      <c r="B85" s="8" t="s">
        <v>64</v>
      </c>
      <c r="C85" s="78">
        <f>SUM(C83:C84)</f>
        <v>-250</v>
      </c>
    </row>
    <row r="87" spans="1:3" x14ac:dyDescent="0.25">
      <c r="A87" s="80" t="s">
        <v>77</v>
      </c>
      <c r="B87" s="9" t="s">
        <v>78</v>
      </c>
      <c r="C87" s="9"/>
    </row>
    <row r="88" spans="1:3" x14ac:dyDescent="0.25">
      <c r="A88" s="9"/>
      <c r="B88" s="9"/>
      <c r="C88" s="9"/>
    </row>
    <row r="89" spans="1:3" x14ac:dyDescent="0.25">
      <c r="A89" s="9"/>
      <c r="B89" s="81" t="s">
        <v>79</v>
      </c>
      <c r="C89" s="9"/>
    </row>
    <row r="90" spans="1:3" x14ac:dyDescent="0.25">
      <c r="A90" s="9"/>
      <c r="B90" s="9" t="s">
        <v>80</v>
      </c>
      <c r="C90" s="9">
        <f>+J16</f>
        <v>100</v>
      </c>
    </row>
    <row r="91" spans="1:3" x14ac:dyDescent="0.25">
      <c r="A91" s="9"/>
      <c r="B91" s="9" t="s">
        <v>81</v>
      </c>
      <c r="C91" s="9">
        <f>+J17</f>
        <v>-150</v>
      </c>
    </row>
    <row r="92" spans="1:3" x14ac:dyDescent="0.25">
      <c r="A92" s="9"/>
      <c r="B92" s="9" t="s">
        <v>82</v>
      </c>
      <c r="C92" s="82">
        <f>SUM(C90:C91)</f>
        <v>-50</v>
      </c>
    </row>
    <row r="93" spans="1:3" x14ac:dyDescent="0.25">
      <c r="A93" s="9"/>
      <c r="B93" s="9"/>
      <c r="C93" s="9"/>
    </row>
    <row r="94" spans="1:3" x14ac:dyDescent="0.25">
      <c r="A94" s="9"/>
      <c r="B94" s="81" t="s">
        <v>83</v>
      </c>
      <c r="C94" s="9"/>
    </row>
    <row r="95" spans="1:3" x14ac:dyDescent="0.25">
      <c r="A95" s="9"/>
      <c r="B95" s="9" t="s">
        <v>84</v>
      </c>
      <c r="C95" s="9">
        <f>+J19</f>
        <v>100</v>
      </c>
    </row>
    <row r="96" spans="1:3" x14ac:dyDescent="0.25">
      <c r="A96" s="9"/>
      <c r="B96" s="9" t="s">
        <v>85</v>
      </c>
      <c r="C96" s="9">
        <f>+J20</f>
        <v>-150</v>
      </c>
    </row>
    <row r="97" spans="1:3" x14ac:dyDescent="0.25">
      <c r="A97" s="9"/>
      <c r="B97" s="9" t="s">
        <v>82</v>
      </c>
      <c r="C97" s="82">
        <f>SUM(C95:C96)</f>
        <v>-50</v>
      </c>
    </row>
    <row r="98" spans="1:3" x14ac:dyDescent="0.25">
      <c r="A98" s="9"/>
      <c r="B98" s="9"/>
      <c r="C98" s="9"/>
    </row>
    <row r="99" spans="1:3" x14ac:dyDescent="0.25">
      <c r="A99" s="9"/>
      <c r="B99" s="9" t="s">
        <v>86</v>
      </c>
      <c r="C99" s="9">
        <f>+C92+C97</f>
        <v>-100</v>
      </c>
    </row>
    <row r="101" spans="1:3" ht="15.75" thickBot="1" x14ac:dyDescent="0.3">
      <c r="B101" s="79" t="s">
        <v>102</v>
      </c>
      <c r="C101" s="83">
        <f>+C70+C85+C99</f>
        <v>40</v>
      </c>
    </row>
    <row r="102" spans="1:3" ht="15.75" thickTop="1" x14ac:dyDescent="0.25"/>
    <row r="103" spans="1:3" x14ac:dyDescent="0.25">
      <c r="B103" t="s">
        <v>87</v>
      </c>
      <c r="C103">
        <f>+C4</f>
        <v>10</v>
      </c>
    </row>
    <row r="104" spans="1:3" x14ac:dyDescent="0.25">
      <c r="B104" t="s">
        <v>88</v>
      </c>
      <c r="C104">
        <f>+F4</f>
        <v>50</v>
      </c>
    </row>
    <row r="105" spans="1:3" ht="15.75" thickBot="1" x14ac:dyDescent="0.3">
      <c r="B105" t="s">
        <v>89</v>
      </c>
      <c r="C105" s="83">
        <f>+C104-C103</f>
        <v>40</v>
      </c>
    </row>
    <row r="106" spans="1:3" ht="15.75" thickTop="1" x14ac:dyDescent="0.25"/>
  </sheetData>
  <mergeCells count="2">
    <mergeCell ref="K2:L2"/>
    <mergeCell ref="K26:L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2"/>
  <sheetViews>
    <sheetView topLeftCell="F31" workbookViewId="0">
      <selection activeCell="I44" sqref="I44"/>
    </sheetView>
  </sheetViews>
  <sheetFormatPr defaultRowHeight="15" x14ac:dyDescent="0.25"/>
  <cols>
    <col min="2" max="2" width="30.5703125" customWidth="1"/>
    <col min="4" max="4" width="3.140625" customWidth="1"/>
    <col min="5" max="5" width="30.5703125" customWidth="1"/>
    <col min="7" max="7" width="4" customWidth="1"/>
    <col min="8" max="8" width="20.28515625" style="1" customWidth="1"/>
    <col min="9" max="9" width="19.5703125" style="63" customWidth="1"/>
    <col min="10" max="10" width="27.7109375" style="25" customWidth="1"/>
    <col min="11" max="11" width="23" style="26" customWidth="1"/>
    <col min="12" max="12" width="21.28515625" style="28" customWidth="1"/>
  </cols>
  <sheetData>
    <row r="2" spans="2:12" x14ac:dyDescent="0.25">
      <c r="B2" s="20" t="s">
        <v>14</v>
      </c>
      <c r="E2" s="20" t="s">
        <v>15</v>
      </c>
      <c r="H2" s="65" t="s">
        <v>38</v>
      </c>
      <c r="I2" s="62" t="s">
        <v>39</v>
      </c>
      <c r="J2" s="24" t="s">
        <v>40</v>
      </c>
      <c r="K2" s="60" t="s">
        <v>42</v>
      </c>
      <c r="L2" s="61"/>
    </row>
    <row r="3" spans="2:12" x14ac:dyDescent="0.25">
      <c r="H3" s="66"/>
      <c r="K3" s="26" t="s">
        <v>34</v>
      </c>
      <c r="L3" s="28" t="s">
        <v>41</v>
      </c>
    </row>
    <row r="4" spans="2:12" x14ac:dyDescent="0.25">
      <c r="B4" t="s">
        <v>0</v>
      </c>
      <c r="C4">
        <v>10</v>
      </c>
      <c r="E4" t="s">
        <v>0</v>
      </c>
      <c r="F4">
        <v>50</v>
      </c>
      <c r="H4" s="67">
        <f>+F4-C4</f>
        <v>40</v>
      </c>
    </row>
    <row r="5" spans="2:12" x14ac:dyDescent="0.25">
      <c r="B5" s="6" t="s">
        <v>1</v>
      </c>
      <c r="C5" s="6">
        <v>300</v>
      </c>
      <c r="E5" s="6" t="s">
        <v>1</v>
      </c>
      <c r="F5" s="6">
        <v>450</v>
      </c>
      <c r="H5" s="68">
        <f t="shared" ref="H5:H21" si="0">+F5-C5</f>
        <v>150</v>
      </c>
      <c r="K5" s="26">
        <f>-H5</f>
        <v>-150</v>
      </c>
    </row>
    <row r="6" spans="2:12" x14ac:dyDescent="0.25">
      <c r="B6" s="6" t="s">
        <v>2</v>
      </c>
      <c r="C6" s="6">
        <v>100</v>
      </c>
      <c r="E6" s="6" t="s">
        <v>2</v>
      </c>
      <c r="F6" s="6">
        <v>200</v>
      </c>
      <c r="H6" s="68">
        <f t="shared" si="0"/>
        <v>100</v>
      </c>
      <c r="K6" s="26">
        <f>-H6</f>
        <v>-100</v>
      </c>
    </row>
    <row r="7" spans="2:12" x14ac:dyDescent="0.25">
      <c r="H7" s="66"/>
    </row>
    <row r="8" spans="2:12" x14ac:dyDescent="0.25">
      <c r="B8" s="8" t="s">
        <v>3</v>
      </c>
      <c r="C8" s="8">
        <v>1000</v>
      </c>
      <c r="E8" s="8" t="s">
        <v>3</v>
      </c>
      <c r="F8" s="8">
        <f>1000+300</f>
        <v>1300</v>
      </c>
      <c r="H8" s="69">
        <f t="shared" si="0"/>
        <v>300</v>
      </c>
      <c r="I8" s="63">
        <f>-H8</f>
        <v>-300</v>
      </c>
    </row>
    <row r="9" spans="2:12" x14ac:dyDescent="0.25">
      <c r="B9" s="17" t="s">
        <v>4</v>
      </c>
      <c r="C9" s="11">
        <v>-200</v>
      </c>
      <c r="E9" s="17" t="s">
        <v>4</v>
      </c>
      <c r="F9" s="11">
        <f>-200-50</f>
        <v>-250</v>
      </c>
      <c r="H9" s="70">
        <f t="shared" si="0"/>
        <v>-50</v>
      </c>
      <c r="L9" s="28">
        <f>-H9</f>
        <v>50</v>
      </c>
    </row>
    <row r="10" spans="2:12" x14ac:dyDescent="0.25">
      <c r="H10" s="66"/>
    </row>
    <row r="11" spans="2:12" s="21" customFormat="1" x14ac:dyDescent="0.25">
      <c r="B11" s="21" t="s">
        <v>11</v>
      </c>
      <c r="C11" s="21">
        <f>SUM(C4:C10)</f>
        <v>1210</v>
      </c>
      <c r="E11" s="21" t="s">
        <v>11</v>
      </c>
      <c r="F11" s="21">
        <f>SUM(F4:F10)</f>
        <v>1750</v>
      </c>
      <c r="H11" s="71">
        <f>SUM(H4:H10)</f>
        <v>540</v>
      </c>
      <c r="I11" s="62"/>
      <c r="J11" s="24"/>
      <c r="K11" s="2"/>
      <c r="L11" s="35"/>
    </row>
    <row r="12" spans="2:12" x14ac:dyDescent="0.25">
      <c r="H12" s="66"/>
    </row>
    <row r="13" spans="2:12" x14ac:dyDescent="0.25">
      <c r="B13" s="6" t="s">
        <v>6</v>
      </c>
      <c r="C13" s="6">
        <v>-200</v>
      </c>
      <c r="E13" s="6" t="s">
        <v>6</v>
      </c>
      <c r="F13" s="6">
        <v>-350</v>
      </c>
      <c r="H13" s="68">
        <f t="shared" si="0"/>
        <v>-150</v>
      </c>
      <c r="K13" s="26">
        <f>-H13</f>
        <v>150</v>
      </c>
    </row>
    <row r="14" spans="2:12" x14ac:dyDescent="0.25">
      <c r="B14" s="6" t="s">
        <v>7</v>
      </c>
      <c r="C14" s="6">
        <v>-50</v>
      </c>
      <c r="E14" s="6" t="s">
        <v>7</v>
      </c>
      <c r="F14" s="6">
        <v>-80</v>
      </c>
      <c r="H14" s="68">
        <f t="shared" si="0"/>
        <v>-30</v>
      </c>
      <c r="K14" s="26">
        <f>-H14</f>
        <v>30</v>
      </c>
    </row>
    <row r="15" spans="2:12" x14ac:dyDescent="0.25">
      <c r="B15" s="6"/>
      <c r="C15" s="6"/>
      <c r="E15" s="8" t="s">
        <v>56</v>
      </c>
      <c r="F15" s="8">
        <v>-50</v>
      </c>
      <c r="H15" s="69">
        <f t="shared" si="0"/>
        <v>-50</v>
      </c>
      <c r="I15" s="63">
        <f>-H15</f>
        <v>50</v>
      </c>
    </row>
    <row r="16" spans="2:12" x14ac:dyDescent="0.25">
      <c r="E16" s="9" t="s">
        <v>16</v>
      </c>
      <c r="F16" s="9">
        <v>-100</v>
      </c>
      <c r="H16" s="72">
        <f t="shared" si="0"/>
        <v>-100</v>
      </c>
      <c r="J16" s="25">
        <f>-H16</f>
        <v>100</v>
      </c>
    </row>
    <row r="17" spans="2:12" x14ac:dyDescent="0.25">
      <c r="B17" s="9" t="s">
        <v>8</v>
      </c>
      <c r="C17" s="9">
        <v>-500</v>
      </c>
      <c r="E17" s="9" t="s">
        <v>8</v>
      </c>
      <c r="F17" s="9">
        <f>-500+150</f>
        <v>-350</v>
      </c>
      <c r="H17" s="72">
        <f t="shared" si="0"/>
        <v>150</v>
      </c>
      <c r="J17" s="25">
        <f>-H17</f>
        <v>-150</v>
      </c>
    </row>
    <row r="18" spans="2:12" x14ac:dyDescent="0.25">
      <c r="B18" s="9"/>
      <c r="C18" s="9"/>
      <c r="E18" s="11" t="s">
        <v>27</v>
      </c>
      <c r="F18" s="11">
        <v>-100</v>
      </c>
      <c r="H18" s="70">
        <f t="shared" si="0"/>
        <v>-100</v>
      </c>
      <c r="L18" s="28">
        <f>-H18</f>
        <v>100</v>
      </c>
    </row>
    <row r="19" spans="2:12" x14ac:dyDescent="0.25">
      <c r="B19" s="9" t="s">
        <v>10</v>
      </c>
      <c r="C19" s="9">
        <v>-260</v>
      </c>
      <c r="E19" s="9" t="s">
        <v>9</v>
      </c>
      <c r="F19" s="9">
        <v>-360</v>
      </c>
      <c r="H19" s="72">
        <f t="shared" si="0"/>
        <v>-100</v>
      </c>
      <c r="J19" s="25">
        <f>-+H19</f>
        <v>100</v>
      </c>
    </row>
    <row r="20" spans="2:12" x14ac:dyDescent="0.25">
      <c r="B20" s="9" t="s">
        <v>13</v>
      </c>
      <c r="C20" s="9">
        <v>-200</v>
      </c>
      <c r="E20" s="9" t="s">
        <v>31</v>
      </c>
      <c r="F20" s="9">
        <v>-50</v>
      </c>
      <c r="H20" s="72">
        <f t="shared" si="0"/>
        <v>150</v>
      </c>
      <c r="J20" s="25">
        <f>-+H20</f>
        <v>-150</v>
      </c>
    </row>
    <row r="21" spans="2:12" x14ac:dyDescent="0.25">
      <c r="E21" s="11" t="s">
        <v>13</v>
      </c>
      <c r="F21" s="11">
        <v>-310</v>
      </c>
      <c r="H21" s="70">
        <f t="shared" si="0"/>
        <v>-310</v>
      </c>
      <c r="L21" s="28">
        <f>-H21</f>
        <v>310</v>
      </c>
    </row>
    <row r="22" spans="2:12" x14ac:dyDescent="0.25">
      <c r="H22" s="66"/>
    </row>
    <row r="23" spans="2:12" s="21" customFormat="1" x14ac:dyDescent="0.25">
      <c r="B23" s="21" t="s">
        <v>12</v>
      </c>
      <c r="C23" s="21">
        <f>SUM(C13:C22)</f>
        <v>-1210</v>
      </c>
      <c r="E23" s="21" t="s">
        <v>12</v>
      </c>
      <c r="F23" s="21">
        <f>SUM(F13:F22)</f>
        <v>-1750</v>
      </c>
      <c r="H23" s="73">
        <f>SUM(H13:H22)</f>
        <v>-540</v>
      </c>
      <c r="I23" s="62"/>
      <c r="J23" s="24"/>
      <c r="K23" s="2"/>
      <c r="L23" s="35"/>
    </row>
    <row r="25" spans="2:12" s="18" customFormat="1" x14ac:dyDescent="0.25">
      <c r="H25" s="34">
        <f>SUM(I25:L25)</f>
        <v>40</v>
      </c>
      <c r="I25" s="64">
        <f>SUM(I3:I23)</f>
        <v>-250</v>
      </c>
      <c r="J25" s="31">
        <f>SUM(J3:J23)</f>
        <v>-100</v>
      </c>
      <c r="K25" s="32">
        <f>SUM(K4:K23)</f>
        <v>-70</v>
      </c>
      <c r="L25" s="33">
        <f>SUM(L4:L23)</f>
        <v>460</v>
      </c>
    </row>
    <row r="26" spans="2:12" x14ac:dyDescent="0.25">
      <c r="K26" s="60">
        <f>+K25+L25</f>
        <v>390</v>
      </c>
      <c r="L26" s="61"/>
    </row>
    <row r="28" spans="2:12" x14ac:dyDescent="0.25">
      <c r="B28" s="19" t="s">
        <v>71</v>
      </c>
    </row>
    <row r="30" spans="2:12" x14ac:dyDescent="0.25">
      <c r="B30" s="84" t="s">
        <v>70</v>
      </c>
      <c r="C30" s="4"/>
      <c r="D30" s="4"/>
      <c r="E30" s="85" t="s">
        <v>62</v>
      </c>
      <c r="F30" s="4"/>
      <c r="G30" s="4"/>
      <c r="H30" s="86" t="s">
        <v>63</v>
      </c>
      <c r="I30" s="87"/>
      <c r="J30" s="104" t="s">
        <v>90</v>
      </c>
      <c r="K30" s="88"/>
    </row>
    <row r="31" spans="2:12" x14ac:dyDescent="0.25">
      <c r="B31" s="48"/>
      <c r="C31" s="5"/>
      <c r="D31" s="5"/>
      <c r="E31" s="5"/>
      <c r="F31" s="5"/>
      <c r="G31" s="5"/>
      <c r="H31" s="89"/>
      <c r="I31" s="90"/>
      <c r="J31" s="105"/>
      <c r="K31" s="91"/>
    </row>
    <row r="32" spans="2:12" x14ac:dyDescent="0.25">
      <c r="B32" s="55" t="s">
        <v>18</v>
      </c>
      <c r="C32" s="16">
        <v>5000</v>
      </c>
      <c r="D32" s="5"/>
      <c r="E32" s="92" t="s">
        <v>44</v>
      </c>
      <c r="F32" s="93">
        <f>-H5</f>
        <v>-150</v>
      </c>
      <c r="G32" s="5"/>
      <c r="H32" s="89"/>
      <c r="I32" s="90"/>
      <c r="J32" s="105" t="s">
        <v>65</v>
      </c>
      <c r="K32" s="94">
        <f>+C32+F32+I32</f>
        <v>4850</v>
      </c>
    </row>
    <row r="33" spans="2:11" x14ac:dyDescent="0.25">
      <c r="B33" s="55"/>
      <c r="C33" s="16"/>
      <c r="D33" s="5"/>
      <c r="E33" s="5"/>
      <c r="F33" s="5"/>
      <c r="G33" s="5"/>
      <c r="H33" s="89"/>
      <c r="I33" s="90"/>
      <c r="J33" s="105"/>
      <c r="K33" s="91"/>
    </row>
    <row r="34" spans="2:11" x14ac:dyDescent="0.25">
      <c r="B34" s="55" t="s">
        <v>19</v>
      </c>
      <c r="C34" s="16">
        <v>-2800</v>
      </c>
      <c r="D34" s="5"/>
      <c r="E34" s="92" t="s">
        <v>46</v>
      </c>
      <c r="F34" s="93">
        <f>-H13</f>
        <v>150</v>
      </c>
      <c r="G34" s="5"/>
      <c r="H34" s="89"/>
      <c r="I34" s="90"/>
      <c r="J34" s="105" t="s">
        <v>66</v>
      </c>
      <c r="K34" s="94">
        <f>+C34+F34+I34</f>
        <v>-2650</v>
      </c>
    </row>
    <row r="35" spans="2:11" x14ac:dyDescent="0.25">
      <c r="B35" s="95" t="s">
        <v>26</v>
      </c>
      <c r="C35" s="12">
        <v>-50</v>
      </c>
      <c r="D35" s="5"/>
      <c r="E35" s="5"/>
      <c r="F35" s="5"/>
      <c r="G35" s="5"/>
      <c r="H35" s="12" t="s">
        <v>26</v>
      </c>
      <c r="I35" s="90">
        <v>50</v>
      </c>
      <c r="J35" s="105"/>
      <c r="K35" s="94">
        <f>+C35+F35+I35</f>
        <v>0</v>
      </c>
    </row>
    <row r="36" spans="2:11" x14ac:dyDescent="0.25">
      <c r="B36" s="95" t="s">
        <v>28</v>
      </c>
      <c r="C36" s="12">
        <v>-100</v>
      </c>
      <c r="D36" s="5"/>
      <c r="E36" s="5"/>
      <c r="F36" s="5"/>
      <c r="G36" s="5"/>
      <c r="H36" s="12" t="s">
        <v>28</v>
      </c>
      <c r="I36" s="90">
        <v>100</v>
      </c>
      <c r="J36" s="105"/>
      <c r="K36" s="94">
        <f>+C36+F36+I36</f>
        <v>0</v>
      </c>
    </row>
    <row r="37" spans="2:11" x14ac:dyDescent="0.25">
      <c r="B37" s="55" t="s">
        <v>25</v>
      </c>
      <c r="C37" s="16">
        <v>100</v>
      </c>
      <c r="D37" s="5"/>
      <c r="E37" s="92" t="s">
        <v>45</v>
      </c>
      <c r="F37" s="93">
        <f>-H6</f>
        <v>-100</v>
      </c>
      <c r="G37" s="5"/>
      <c r="H37" s="89"/>
      <c r="I37" s="90"/>
      <c r="J37" s="105"/>
      <c r="K37" s="94">
        <f>+C37+F37+I37</f>
        <v>0</v>
      </c>
    </row>
    <row r="38" spans="2:11" x14ac:dyDescent="0.25">
      <c r="B38" s="55" t="s">
        <v>20</v>
      </c>
      <c r="C38" s="16">
        <v>-1630</v>
      </c>
      <c r="D38" s="5"/>
      <c r="E38" s="5"/>
      <c r="F38" s="5"/>
      <c r="G38" s="5"/>
      <c r="H38" s="89"/>
      <c r="I38" s="90"/>
      <c r="J38" s="105" t="s">
        <v>67</v>
      </c>
      <c r="K38" s="94">
        <f>+C38+F38+I38</f>
        <v>-1630</v>
      </c>
    </row>
    <row r="39" spans="2:11" x14ac:dyDescent="0.25">
      <c r="B39" s="55" t="s">
        <v>29</v>
      </c>
      <c r="C39" s="14">
        <f>SUM(C34:C38)</f>
        <v>-4480</v>
      </c>
      <c r="D39" s="5"/>
      <c r="E39" s="5"/>
      <c r="F39" s="5"/>
      <c r="G39" s="5"/>
      <c r="H39" s="89"/>
      <c r="I39" s="90"/>
      <c r="J39" s="105"/>
      <c r="K39" s="91"/>
    </row>
    <row r="40" spans="2:11" x14ac:dyDescent="0.25">
      <c r="B40" s="55" t="s">
        <v>21</v>
      </c>
      <c r="C40" s="15">
        <f>+C32+C39</f>
        <v>520</v>
      </c>
      <c r="D40" s="5"/>
      <c r="E40" s="5"/>
      <c r="F40" s="5"/>
      <c r="G40" s="5"/>
      <c r="H40" s="89"/>
      <c r="I40" s="90"/>
      <c r="J40" s="105" t="s">
        <v>54</v>
      </c>
      <c r="K40" s="96">
        <f>SUM(K32:K38)</f>
        <v>570</v>
      </c>
    </row>
    <row r="41" spans="2:11" x14ac:dyDescent="0.25">
      <c r="B41" s="55"/>
      <c r="C41" s="16"/>
      <c r="D41" s="5"/>
      <c r="E41" s="5"/>
      <c r="F41" s="5"/>
      <c r="G41" s="5"/>
      <c r="H41" s="89"/>
      <c r="I41" s="90"/>
      <c r="J41" s="105"/>
      <c r="K41" s="91"/>
    </row>
    <row r="42" spans="2:11" x14ac:dyDescent="0.25">
      <c r="B42" s="97" t="s">
        <v>22</v>
      </c>
      <c r="C42" s="98">
        <v>-60</v>
      </c>
      <c r="D42" s="5"/>
      <c r="E42" s="5"/>
      <c r="F42" s="5"/>
      <c r="G42" s="5"/>
      <c r="H42" s="89"/>
      <c r="I42" s="90"/>
      <c r="J42" s="105" t="s">
        <v>68</v>
      </c>
      <c r="K42" s="94">
        <f>+C42+F42+I42</f>
        <v>-60</v>
      </c>
    </row>
    <row r="43" spans="2:11" x14ac:dyDescent="0.25">
      <c r="B43" s="97" t="s">
        <v>23</v>
      </c>
      <c r="C43" s="98">
        <v>-150</v>
      </c>
      <c r="D43" s="5"/>
      <c r="E43" s="92" t="s">
        <v>47</v>
      </c>
      <c r="F43" s="93">
        <f>-H14</f>
        <v>30</v>
      </c>
      <c r="G43" s="5"/>
      <c r="H43" s="89"/>
      <c r="I43" s="90"/>
      <c r="J43" s="105" t="s">
        <v>69</v>
      </c>
      <c r="K43" s="94">
        <f>+C43+F43+I43</f>
        <v>-120</v>
      </c>
    </row>
    <row r="44" spans="2:11" x14ac:dyDescent="0.25">
      <c r="B44" s="57" t="s">
        <v>24</v>
      </c>
      <c r="C44" s="14">
        <f>SUM(C40:C43)</f>
        <v>310</v>
      </c>
      <c r="D44" s="51"/>
      <c r="E44" s="99" t="s">
        <v>64</v>
      </c>
      <c r="F44" s="100">
        <f>SUM(F32:F43)</f>
        <v>-70</v>
      </c>
      <c r="G44" s="51"/>
      <c r="H44" s="101" t="s">
        <v>64</v>
      </c>
      <c r="I44" s="102">
        <f>SUM(I32:I43)</f>
        <v>150</v>
      </c>
      <c r="J44" s="106" t="s">
        <v>103</v>
      </c>
      <c r="K44" s="103">
        <f>SUM(K40:K43)</f>
        <v>390</v>
      </c>
    </row>
    <row r="45" spans="2:11" x14ac:dyDescent="0.25">
      <c r="B45" s="13"/>
      <c r="C45" s="16"/>
      <c r="J45" s="105"/>
      <c r="K45" s="91"/>
    </row>
    <row r="46" spans="2:11" x14ac:dyDescent="0.25">
      <c r="B46" s="13"/>
      <c r="C46" s="16"/>
      <c r="J46" s="107" t="s">
        <v>91</v>
      </c>
      <c r="K46" s="49"/>
    </row>
    <row r="47" spans="2:11" x14ac:dyDescent="0.25">
      <c r="J47" s="107"/>
      <c r="K47" s="49"/>
    </row>
    <row r="48" spans="2:11" x14ac:dyDescent="0.25">
      <c r="J48" s="107" t="s">
        <v>75</v>
      </c>
      <c r="K48" s="108">
        <v>-300</v>
      </c>
    </row>
    <row r="49" spans="10:11" x14ac:dyDescent="0.25">
      <c r="J49" s="109" t="s">
        <v>76</v>
      </c>
      <c r="K49" s="108">
        <v>50</v>
      </c>
    </row>
    <row r="50" spans="10:11" x14ac:dyDescent="0.25">
      <c r="J50" s="110" t="s">
        <v>64</v>
      </c>
      <c r="K50" s="111">
        <v>-250</v>
      </c>
    </row>
    <row r="51" spans="10:11" x14ac:dyDescent="0.25">
      <c r="J51" s="48"/>
      <c r="K51" s="49"/>
    </row>
    <row r="52" spans="10:11" x14ac:dyDescent="0.25">
      <c r="J52" s="112" t="s">
        <v>92</v>
      </c>
      <c r="K52" s="113"/>
    </row>
    <row r="53" spans="10:11" x14ac:dyDescent="0.25">
      <c r="J53" s="112"/>
      <c r="K53" s="113"/>
    </row>
    <row r="54" spans="10:11" x14ac:dyDescent="0.25">
      <c r="J54" s="114" t="s">
        <v>79</v>
      </c>
      <c r="K54" s="113"/>
    </row>
    <row r="55" spans="10:11" x14ac:dyDescent="0.25">
      <c r="J55" s="112" t="s">
        <v>80</v>
      </c>
      <c r="K55" s="113">
        <v>100</v>
      </c>
    </row>
    <row r="56" spans="10:11" x14ac:dyDescent="0.25">
      <c r="J56" s="112" t="s">
        <v>81</v>
      </c>
      <c r="K56" s="113">
        <v>-150</v>
      </c>
    </row>
    <row r="57" spans="10:11" x14ac:dyDescent="0.25">
      <c r="J57" s="112" t="s">
        <v>82</v>
      </c>
      <c r="K57" s="115">
        <v>-50</v>
      </c>
    </row>
    <row r="58" spans="10:11" x14ac:dyDescent="0.25">
      <c r="J58" s="112"/>
      <c r="K58" s="113"/>
    </row>
    <row r="59" spans="10:11" x14ac:dyDescent="0.25">
      <c r="J59" s="114" t="s">
        <v>83</v>
      </c>
      <c r="K59" s="113"/>
    </row>
    <row r="60" spans="10:11" x14ac:dyDescent="0.25">
      <c r="J60" s="112" t="s">
        <v>84</v>
      </c>
      <c r="K60" s="113">
        <v>100</v>
      </c>
    </row>
    <row r="61" spans="10:11" x14ac:dyDescent="0.25">
      <c r="J61" s="112" t="s">
        <v>85</v>
      </c>
      <c r="K61" s="113">
        <v>-150</v>
      </c>
    </row>
    <row r="62" spans="10:11" x14ac:dyDescent="0.25">
      <c r="J62" s="112" t="s">
        <v>82</v>
      </c>
      <c r="K62" s="115">
        <v>-50</v>
      </c>
    </row>
    <row r="63" spans="10:11" x14ac:dyDescent="0.25">
      <c r="J63" s="112"/>
      <c r="K63" s="113"/>
    </row>
    <row r="64" spans="10:11" x14ac:dyDescent="0.25">
      <c r="J64" s="112" t="s">
        <v>86</v>
      </c>
      <c r="K64" s="113">
        <v>-100</v>
      </c>
    </row>
    <row r="65" spans="10:11" x14ac:dyDescent="0.25">
      <c r="J65" s="48"/>
      <c r="K65" s="49"/>
    </row>
    <row r="66" spans="10:11" ht="15.75" thickBot="1" x14ac:dyDescent="0.3">
      <c r="J66" s="116" t="s">
        <v>102</v>
      </c>
      <c r="K66" s="117">
        <v>40</v>
      </c>
    </row>
    <row r="67" spans="10:11" ht="15.75" thickTop="1" x14ac:dyDescent="0.25">
      <c r="J67" s="48"/>
      <c r="K67" s="49"/>
    </row>
    <row r="68" spans="10:11" x14ac:dyDescent="0.25">
      <c r="J68" s="48" t="s">
        <v>87</v>
      </c>
      <c r="K68" s="49">
        <v>10</v>
      </c>
    </row>
    <row r="69" spans="10:11" x14ac:dyDescent="0.25">
      <c r="J69" s="48" t="s">
        <v>88</v>
      </c>
      <c r="K69" s="49">
        <v>50</v>
      </c>
    </row>
    <row r="70" spans="10:11" ht="15.75" thickBot="1" x14ac:dyDescent="0.3">
      <c r="J70" s="48" t="s">
        <v>89</v>
      </c>
      <c r="K70" s="117">
        <v>40</v>
      </c>
    </row>
    <row r="71" spans="10:11" ht="15.75" thickTop="1" x14ac:dyDescent="0.25">
      <c r="J71" s="118"/>
      <c r="K71" s="119"/>
    </row>
    <row r="72" spans="10:11" x14ac:dyDescent="0.25">
      <c r="J72" s="120"/>
      <c r="K72" s="121"/>
    </row>
  </sheetData>
  <mergeCells count="2">
    <mergeCell ref="K2:L2"/>
    <mergeCell ref="K26:L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bilancio</vt:lpstr>
      <vt:lpstr>metodo indiretto</vt:lpstr>
      <vt:lpstr>metodo diretto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Gaudenzio</cp:lastModifiedBy>
  <dcterms:created xsi:type="dcterms:W3CDTF">2020-05-01T08:32:25Z</dcterms:created>
  <dcterms:modified xsi:type="dcterms:W3CDTF">2020-05-01T13:16:14Z</dcterms:modified>
</cp:coreProperties>
</file>