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155" activeTab="1"/>
  </bookViews>
  <sheets>
    <sheet name="testo" sheetId="1" r:id="rId1"/>
    <sheet name="met. indiretto" sheetId="2" r:id="rId2"/>
    <sheet name="met. diretto" sheetId="3" r:id="rId3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9" i="3"/>
  <c r="I58"/>
  <c r="K58" s="1"/>
  <c r="I53"/>
  <c r="D64"/>
  <c r="D62"/>
  <c r="D60"/>
  <c r="D56"/>
  <c r="D59"/>
  <c r="D58"/>
  <c r="D55"/>
  <c r="D54"/>
  <c r="D53"/>
  <c r="D52"/>
  <c r="K63"/>
  <c r="K62"/>
  <c r="K57"/>
  <c r="K55"/>
  <c r="K54"/>
  <c r="K53"/>
  <c r="K52"/>
  <c r="K50"/>
  <c r="G64"/>
  <c r="I63"/>
  <c r="G59"/>
  <c r="G58"/>
  <c r="F59"/>
  <c r="F58"/>
  <c r="I55"/>
  <c r="I50"/>
  <c r="I52"/>
  <c r="D50"/>
  <c r="F39"/>
  <c r="K39" s="1"/>
  <c r="C38"/>
  <c r="F38" s="1"/>
  <c r="I38" s="1"/>
  <c r="F37"/>
  <c r="I37" s="1"/>
  <c r="F36"/>
  <c r="K36" s="1"/>
  <c r="K42" s="1"/>
  <c r="F35"/>
  <c r="F34"/>
  <c r="H34" s="1"/>
  <c r="H42" s="1"/>
  <c r="F33"/>
  <c r="G33" s="1"/>
  <c r="F32"/>
  <c r="J32" s="1"/>
  <c r="F31"/>
  <c r="J31" s="1"/>
  <c r="F30"/>
  <c r="J30" s="1"/>
  <c r="F26"/>
  <c r="G26" s="1"/>
  <c r="F25"/>
  <c r="G25" s="1"/>
  <c r="F24"/>
  <c r="J24" s="1"/>
  <c r="F23"/>
  <c r="J23" s="1"/>
  <c r="J42" s="1"/>
  <c r="J43" s="1"/>
  <c r="F22"/>
  <c r="J16"/>
  <c r="P16" s="1"/>
  <c r="H16"/>
  <c r="J15"/>
  <c r="P15" s="1"/>
  <c r="H15"/>
  <c r="P12"/>
  <c r="J12"/>
  <c r="H12"/>
  <c r="P11"/>
  <c r="J11"/>
  <c r="H11"/>
  <c r="J8"/>
  <c r="H8"/>
  <c r="J7"/>
  <c r="H7"/>
  <c r="J6"/>
  <c r="J5"/>
  <c r="H5"/>
  <c r="J3"/>
  <c r="J9" s="1"/>
  <c r="H3"/>
  <c r="C109" i="2"/>
  <c r="C108"/>
  <c r="H77"/>
  <c r="C68"/>
  <c r="C58"/>
  <c r="H58" s="1"/>
  <c r="B58"/>
  <c r="G58" s="1"/>
  <c r="C57"/>
  <c r="H57" s="1"/>
  <c r="B57"/>
  <c r="G57" s="1"/>
  <c r="H52"/>
  <c r="H74" s="1"/>
  <c r="H51"/>
  <c r="H73" s="1"/>
  <c r="C50"/>
  <c r="C60" s="1"/>
  <c r="C38"/>
  <c r="F38" s="1"/>
  <c r="K38" s="1"/>
  <c r="C101" s="1"/>
  <c r="J7"/>
  <c r="H7"/>
  <c r="P12"/>
  <c r="P11"/>
  <c r="J16"/>
  <c r="P16" s="1"/>
  <c r="J15"/>
  <c r="P15" s="1"/>
  <c r="H16"/>
  <c r="H15"/>
  <c r="J12"/>
  <c r="J11"/>
  <c r="H12"/>
  <c r="H11"/>
  <c r="J8"/>
  <c r="H8"/>
  <c r="J6"/>
  <c r="J5"/>
  <c r="H5"/>
  <c r="J3"/>
  <c r="H3"/>
  <c r="F26"/>
  <c r="I26" s="1"/>
  <c r="C88" s="1"/>
  <c r="F25"/>
  <c r="I25" s="1"/>
  <c r="C84" s="1"/>
  <c r="F24"/>
  <c r="H24" s="1"/>
  <c r="F23"/>
  <c r="C63" s="1"/>
  <c r="F22"/>
  <c r="F39"/>
  <c r="F37"/>
  <c r="K37" s="1"/>
  <c r="C100" s="1"/>
  <c r="F36"/>
  <c r="G36" s="1"/>
  <c r="F35"/>
  <c r="F34"/>
  <c r="J34" s="1"/>
  <c r="J42" s="1"/>
  <c r="F33"/>
  <c r="I33" s="1"/>
  <c r="C85" s="1"/>
  <c r="F32"/>
  <c r="H32" s="1"/>
  <c r="F31"/>
  <c r="H31" s="1"/>
  <c r="F30"/>
  <c r="H30" s="1"/>
  <c r="K56" i="3" l="1"/>
  <c r="K64" s="1"/>
  <c r="I64"/>
  <c r="F27"/>
  <c r="P9"/>
  <c r="P13" s="1"/>
  <c r="P17" s="1"/>
  <c r="J13"/>
  <c r="J17" s="1"/>
  <c r="F40"/>
  <c r="G42"/>
  <c r="I42"/>
  <c r="H43" s="1"/>
  <c r="C102" i="2"/>
  <c r="H50"/>
  <c r="H53" s="1"/>
  <c r="H60" s="1"/>
  <c r="C65"/>
  <c r="H65" s="1"/>
  <c r="C86"/>
  <c r="C90" s="1"/>
  <c r="C97"/>
  <c r="C104" s="1"/>
  <c r="C110"/>
  <c r="C64"/>
  <c r="C66"/>
  <c r="H66" s="1"/>
  <c r="C67"/>
  <c r="H63"/>
  <c r="J9"/>
  <c r="P9" s="1"/>
  <c r="P13" s="1"/>
  <c r="P17" s="1"/>
  <c r="F27"/>
  <c r="I42"/>
  <c r="K42"/>
  <c r="J43" s="1"/>
  <c r="F40"/>
  <c r="H23"/>
  <c r="H42" s="1"/>
  <c r="F42" s="1"/>
  <c r="G39"/>
  <c r="G42" s="1"/>
  <c r="F42" i="3" l="1"/>
  <c r="H64" i="2"/>
  <c r="H69" s="1"/>
  <c r="H71" s="1"/>
  <c r="C69"/>
  <c r="C71" s="1"/>
  <c r="C106" s="1"/>
  <c r="J13"/>
  <c r="J17" s="1"/>
  <c r="H75"/>
  <c r="H76" s="1"/>
  <c r="G43"/>
  <c r="H79" l="1"/>
</calcChain>
</file>

<file path=xl/comments1.xml><?xml version="1.0" encoding="utf-8"?>
<comments xmlns="http://schemas.openxmlformats.org/spreadsheetml/2006/main">
  <authors>
    <author>amministratore</author>
  </authors>
  <commentList>
    <comment ref="F21" authorId="0">
      <text>
        <r>
          <rPr>
            <b/>
            <sz val="9"/>
            <color indexed="81"/>
            <rFont val="Tahoma"/>
            <charset val="1"/>
          </rPr>
          <t>amministratore:</t>
        </r>
        <r>
          <rPr>
            <sz val="9"/>
            <color indexed="81"/>
            <rFont val="Tahoma"/>
            <charset val="1"/>
          </rPr>
          <t xml:space="preserve">
per evitare ambiguità sui segni, si indica la variazione con il segno del flusso finanziario collegato alla variazione. Per esempio, se aumenta una attivitò, il segno è negativo, perché l'aumento dell'attività comporta la riduzione della liquidità come contropartita dell'acquisto. Lla riduzione di un debito è negativa, perché comporta la riduzione della liquidità per pagare il debito.</t>
        </r>
      </text>
    </comment>
    <comment ref="J34" authorId="0">
      <text>
        <r>
          <rPr>
            <b/>
            <sz val="9"/>
            <color indexed="81"/>
            <rFont val="Tahoma"/>
            <charset val="1"/>
          </rPr>
          <t>amministratore:</t>
        </r>
        <r>
          <rPr>
            <sz val="9"/>
            <color indexed="81"/>
            <rFont val="Tahoma"/>
            <charset val="1"/>
          </rPr>
          <t xml:space="preserve">
dal testo dell'esercizio si comprende che 1800 è la somma algebrica tra +2000 per il nuovo mutuo e -200 per il rimborso della rata
</t>
        </r>
      </text>
    </comment>
    <comment ref="G35" authorId="0">
      <text>
        <r>
          <rPr>
            <b/>
            <sz val="9"/>
            <color indexed="81"/>
            <rFont val="Tahoma"/>
            <charset val="1"/>
          </rPr>
          <t>amministratore:</t>
        </r>
        <r>
          <rPr>
            <sz val="9"/>
            <color indexed="81"/>
            <rFont val="Tahoma"/>
            <charset val="1"/>
          </rPr>
          <t xml:space="preserve">
questo importo deve essere uguale a quello indicato nel conto economico di 320, per cui occorre inserie in altra colonna un altro importo in modo che la variazione complessiva sia pari a 100
</t>
        </r>
      </text>
    </comment>
    <comment ref="H35" authorId="0">
      <text>
        <r>
          <rPr>
            <b/>
            <sz val="9"/>
            <color indexed="81"/>
            <rFont val="Tahoma"/>
            <charset val="1"/>
          </rPr>
          <t>amministratore:</t>
        </r>
        <r>
          <rPr>
            <sz val="9"/>
            <color indexed="81"/>
            <rFont val="Tahoma"/>
            <charset val="1"/>
          </rPr>
          <t xml:space="preserve">
questo è l'altro importo da inserire che espireme la riduzione del fondo 
TFR per il pagamento dello stesso</t>
        </r>
      </text>
    </comment>
    <comment ref="K37" authorId="0">
      <text>
        <r>
          <rPr>
            <b/>
            <sz val="9"/>
            <color indexed="81"/>
            <rFont val="Tahoma"/>
            <charset val="1"/>
          </rPr>
          <t>amministratore:</t>
        </r>
        <r>
          <rPr>
            <sz val="9"/>
            <color indexed="81"/>
            <rFont val="Tahoma"/>
            <charset val="1"/>
          </rPr>
          <t xml:space="preserve">
per 500 l'aumento di capitale è avvenuto con giroconto di riserve, senza movimento finanziario. Pertanto l'importo di 500 deve essere neutralizzato</t>
        </r>
      </text>
    </comment>
  </commentList>
</comments>
</file>

<file path=xl/sharedStrings.xml><?xml version="1.0" encoding="utf-8"?>
<sst xmlns="http://schemas.openxmlformats.org/spreadsheetml/2006/main" count="288" uniqueCount="123">
  <si>
    <t>SITUAZIONE PATRIMONIALE</t>
  </si>
  <si>
    <t>ATTIVITA’</t>
  </si>
  <si>
    <t>20x2</t>
  </si>
  <si>
    <t>20x3</t>
  </si>
  <si>
    <t>PASSIVITA’ E P.N</t>
  </si>
  <si>
    <t>Cassa e banche</t>
  </si>
  <si>
    <t>Debiti verso Fornitori</t>
  </si>
  <si>
    <t>Crediti verso clienti</t>
  </si>
  <si>
    <t>Debiti tributari</t>
  </si>
  <si>
    <t>Rimanenze finali</t>
  </si>
  <si>
    <t>Fondo svalut. Crediti</t>
  </si>
  <si>
    <t>Impianti</t>
  </si>
  <si>
    <t>Debiti vs fornit. impianti</t>
  </si>
  <si>
    <t>-</t>
  </si>
  <si>
    <t>Partecipazioni</t>
  </si>
  <si>
    <t>Mutui passivi</t>
  </si>
  <si>
    <t>T.F.R.</t>
  </si>
  <si>
    <t>Fondo amm.to impianti</t>
  </si>
  <si>
    <t>Capitale sociale</t>
  </si>
  <si>
    <t>Riserve</t>
  </si>
  <si>
    <t>Utile</t>
  </si>
  <si>
    <t>Totale</t>
  </si>
  <si>
    <t>SITUAZIONE ECONOMICA</t>
  </si>
  <si>
    <t>COSTI</t>
  </si>
  <si>
    <t>RICAVI</t>
  </si>
  <si>
    <t>Acquisti mp</t>
  </si>
  <si>
    <t>Ricavi</t>
  </si>
  <si>
    <t>Costo lavoro dipendente</t>
  </si>
  <si>
    <t>Rimanenze Finali</t>
  </si>
  <si>
    <t>Accantonamento TFR</t>
  </si>
  <si>
    <t>Acc. F.do svalutaz. crediti</t>
  </si>
  <si>
    <t>Ammortamenti</t>
  </si>
  <si>
    <t>Rimanenze Iniziali</t>
  </si>
  <si>
    <t>Oneri finanziari</t>
  </si>
  <si>
    <t>Imposte</t>
  </si>
  <si>
    <t>ESERCITAZIONE SUL RENDICONTO FINANZIARIO 2</t>
  </si>
  <si>
    <t>Sulla base della seguente Situazione Patrimoniale (al 31.12.20x2 e 31.12.20x3) e Situazione Economica (per l’esercizio 20x3)</t>
  </si>
  <si>
    <t>1.500 e l’accensione di una passività esigibile dal 1° marzo 20x4 per il rimanente;</t>
  </si>
  <si>
    <r>
      <t xml:space="preserve">si rediga il rendiconto finanziario che espone </t>
    </r>
    <r>
      <rPr>
        <u/>
        <sz val="10"/>
        <color theme="1"/>
        <rFont val="Calibri"/>
        <family val="2"/>
        <scheme val="minor"/>
      </rPr>
      <t>flussi di liquidità</t>
    </r>
    <r>
      <rPr>
        <sz val="10"/>
        <color theme="1"/>
        <rFont val="Calibri"/>
        <family val="2"/>
        <scheme val="minor"/>
      </rPr>
      <t xml:space="preserve"> tenendo conto che nel corso dell’esercizio 20x3 si sono verificati i seguenti accadimenti:</t>
    </r>
  </si>
  <si>
    <r>
      <t>-</t>
    </r>
    <r>
      <rPr>
        <sz val="10"/>
        <color theme="1"/>
        <rFont val="Times New Roman"/>
        <family val="1"/>
      </rPr>
      <t xml:space="preserve">   </t>
    </r>
    <r>
      <rPr>
        <sz val="10"/>
        <color theme="1"/>
        <rFont val="Calibri"/>
        <family val="2"/>
        <scheme val="minor"/>
      </rPr>
      <t>è stato sottoscritto un aumento di capitale di 2.000, a pagamento per 1.500 e gratuito per 500 utilizzando parte dell’utile dell’anno precedente;</t>
    </r>
  </si>
  <si>
    <r>
      <t>-</t>
    </r>
    <r>
      <rPr>
        <sz val="10"/>
        <color theme="1"/>
        <rFont val="Times New Roman"/>
        <family val="1"/>
      </rPr>
      <t xml:space="preserve">  </t>
    </r>
    <r>
      <rPr>
        <sz val="10"/>
        <color theme="1"/>
        <rFont val="Calibri"/>
        <family val="2"/>
        <scheme val="minor"/>
      </rPr>
      <t>è stata pagata una rata del mutuo per 200 ed acceso uno nuovo per 2.000;</t>
    </r>
  </si>
  <si>
    <r>
      <t>-</t>
    </r>
    <r>
      <rPr>
        <sz val="10"/>
        <color theme="1"/>
        <rFont val="Times New Roman"/>
        <family val="1"/>
      </rPr>
      <t xml:space="preserve">  </t>
    </r>
    <r>
      <rPr>
        <sz val="10"/>
        <color theme="1"/>
        <rFont val="Calibri"/>
        <family val="2"/>
        <scheme val="minor"/>
      </rPr>
      <t>liquidati trattamenti di fine rapporto per 220;</t>
    </r>
  </si>
  <si>
    <r>
      <t>-</t>
    </r>
    <r>
      <rPr>
        <sz val="10"/>
        <color theme="1"/>
        <rFont val="Times New Roman"/>
        <family val="1"/>
      </rPr>
      <t xml:space="preserve">  </t>
    </r>
    <r>
      <rPr>
        <sz val="10"/>
        <color theme="1"/>
        <rFont val="Calibri"/>
        <family val="2"/>
        <scheme val="minor"/>
      </rPr>
      <t>è stata venduta una quota delle partecipazioni strategiche, del costo rettificativo di 200, al valore contabile;</t>
    </r>
  </si>
  <si>
    <r>
      <t>-</t>
    </r>
    <r>
      <rPr>
        <sz val="10"/>
        <color theme="1"/>
        <rFont val="Times New Roman"/>
        <family val="1"/>
      </rPr>
      <t xml:space="preserve">  </t>
    </r>
    <r>
      <rPr>
        <sz val="10"/>
        <color theme="1"/>
        <rFont val="Calibri"/>
        <family val="2"/>
        <scheme val="minor"/>
      </rPr>
      <t>acquisto nuovi impianti per 2.500; l’accordo con il fornitore prevede il pagamento per contanti di</t>
    </r>
  </si>
  <si>
    <r>
      <t>-</t>
    </r>
    <r>
      <rPr>
        <sz val="10"/>
        <color theme="1"/>
        <rFont val="Times New Roman"/>
        <family val="1"/>
      </rPr>
      <t xml:space="preserve">  </t>
    </r>
    <r>
      <rPr>
        <sz val="10"/>
        <color theme="1"/>
        <rFont val="Calibri"/>
        <family val="2"/>
        <scheme val="minor"/>
      </rPr>
      <t>le imposte pagate ammontano a 200 mentre quelle di competenza sono 500;</t>
    </r>
  </si>
  <si>
    <r>
      <t>-</t>
    </r>
    <r>
      <rPr>
        <sz val="10"/>
        <color theme="1"/>
        <rFont val="Times New Roman"/>
        <family val="1"/>
      </rPr>
      <t xml:space="preserve">  </t>
    </r>
    <r>
      <rPr>
        <sz val="10"/>
        <color theme="1"/>
        <rFont val="Calibri"/>
        <family val="2"/>
        <scheme val="minor"/>
      </rPr>
      <t>sono stati distribuiti dividendi per 390.</t>
    </r>
  </si>
  <si>
    <t>DIFFEREZE</t>
  </si>
  <si>
    <t>Att. Investimento</t>
  </si>
  <si>
    <t>Att. Finanziamento</t>
  </si>
  <si>
    <t>mezzi di terzi</t>
  </si>
  <si>
    <t>mezzi propri</t>
  </si>
  <si>
    <t>circolante</t>
  </si>
  <si>
    <t>utile e rettifiche</t>
  </si>
  <si>
    <t>componenti monetari non operativi</t>
  </si>
  <si>
    <t>componente non monetario</t>
  </si>
  <si>
    <t>Conto economico riclassificato</t>
  </si>
  <si>
    <t>Variaz. Rim,.</t>
  </si>
  <si>
    <t>EBITDA</t>
  </si>
  <si>
    <t>Reddito operativo</t>
  </si>
  <si>
    <t>è flusso di casssa POTENZIALE della gestionme operativa</t>
  </si>
  <si>
    <t>è flusso di casssa POTENZIALE della gestiome reddituale</t>
  </si>
  <si>
    <t>Reddito operativo (gest. Oper.)</t>
  </si>
  <si>
    <t>Utile (gest. Reddituale)</t>
  </si>
  <si>
    <t>Riserve e utile es. precedente</t>
  </si>
  <si>
    <t>RENDICONTO FINANZIARIO</t>
  </si>
  <si>
    <t>A)</t>
  </si>
  <si>
    <t>Flusso di cassa gestione reddituale</t>
  </si>
  <si>
    <t>Flusso di cassa attività operativa e reddituale</t>
  </si>
  <si>
    <t>Rettifica comp non monteri</t>
  </si>
  <si>
    <t>Flusso cassa potenz. Gest redd</t>
  </si>
  <si>
    <t>Flusso cassa potenz. Gest. Operativa (EBITDA)</t>
  </si>
  <si>
    <t>Meno incremento CCN</t>
  </si>
  <si>
    <t>- Variazione clienti</t>
  </si>
  <si>
    <t>- Variazione rimanenze</t>
  </si>
  <si>
    <t>- Variazione forntori</t>
  </si>
  <si>
    <t>- Variazione debiti trib</t>
  </si>
  <si>
    <t>- Variazione del CCN</t>
  </si>
  <si>
    <t>Flusso di cassa gest. Reddituale</t>
  </si>
  <si>
    <t>Flusso di cassa gest. Operativa</t>
  </si>
  <si>
    <t>Imposte pagate</t>
  </si>
  <si>
    <t>B)</t>
  </si>
  <si>
    <t>Flusso di cassa da attività di investimento</t>
  </si>
  <si>
    <t>acquisto immobilizzazioni</t>
  </si>
  <si>
    <t>- variazioni forntiori impianto</t>
  </si>
  <si>
    <t>C)</t>
  </si>
  <si>
    <t>Flusso da attività di finanziamento</t>
  </si>
  <si>
    <t>Mezzi di terzi</t>
  </si>
  <si>
    <t>rimborso rata mutuo</t>
  </si>
  <si>
    <t>totale</t>
  </si>
  <si>
    <t>Mezzi propri</t>
  </si>
  <si>
    <t>aumento di capitale</t>
  </si>
  <si>
    <t>distribuzione dividendi</t>
  </si>
  <si>
    <t>Totale attività di finanziamento</t>
  </si>
  <si>
    <t>Totale flussi A + B + C</t>
  </si>
  <si>
    <t>Cassa iniziale</t>
  </si>
  <si>
    <t>Cassa finale</t>
  </si>
  <si>
    <t>Variazione cassa</t>
  </si>
  <si>
    <t>- Variazione fondo sval cred</t>
  </si>
  <si>
    <t>- Utilizzo fondo FTR</t>
  </si>
  <si>
    <t>Utilizzo fondo TFR</t>
  </si>
  <si>
    <t>vednita partecipazione</t>
  </si>
  <si>
    <t>erogazione mutuo</t>
  </si>
  <si>
    <t>(con segno dei flussi)</t>
  </si>
  <si>
    <t>RENDICONTO FINANZIARIO METODO DIRETTO</t>
  </si>
  <si>
    <t xml:space="preserve">Variazione capitale circolante </t>
  </si>
  <si>
    <t>Rettifica componenti non monetari</t>
  </si>
  <si>
    <t>A) Rendiconto finanziario (metodo diretto)</t>
  </si>
  <si>
    <t>Incassi da clienti</t>
  </si>
  <si>
    <t>Pagamenti a fornitori</t>
  </si>
  <si>
    <t>Pagamento personale</t>
  </si>
  <si>
    <t>Flusso di cassa attività operativa</t>
  </si>
  <si>
    <t>Pagameneto oneri finanziari</t>
  </si>
  <si>
    <t>- Variazione debiti tributari</t>
  </si>
  <si>
    <t>- Var clienti</t>
  </si>
  <si>
    <t>- Utilizzo fondo TFR</t>
  </si>
  <si>
    <t>Pagamento TFR</t>
  </si>
  <si>
    <t>Pagameneto imposte</t>
  </si>
  <si>
    <t>Flusso di cassa gestione redd</t>
  </si>
  <si>
    <t>gestione operativa</t>
  </si>
  <si>
    <t>gestione reddituale</t>
  </si>
  <si>
    <t>è flusso di casssa POTENZIALE della gestiome operativa</t>
  </si>
  <si>
    <t>var. circolante</t>
  </si>
  <si>
    <t>Att. Operativa</t>
  </si>
</sst>
</file>

<file path=xl/styles.xml><?xml version="1.0" encoding="utf-8"?>
<styleSheet xmlns="http://schemas.openxmlformats.org/spreadsheetml/2006/main">
  <fonts count="4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5" tint="-0.249977111117893"/>
      <name val="Times New Roman"/>
      <family val="1"/>
    </font>
    <font>
      <sz val="12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FF0000"/>
      <name val="Calibri"/>
      <family val="2"/>
      <scheme val="minor"/>
    </font>
    <font>
      <u/>
      <sz val="11"/>
      <color rgb="FF00B05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u/>
      <sz val="11"/>
      <color theme="5" tint="-0.249977111117893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color theme="0" tint="-0.499984740745262"/>
      <name val="Calibri"/>
      <family val="2"/>
      <scheme val="minor"/>
    </font>
    <font>
      <sz val="1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9" tint="-0.249977111117893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5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/>
      <bottom style="medium">
        <color rgb="FFDADCDD"/>
      </bottom>
      <diagonal/>
    </border>
    <border>
      <left/>
      <right style="thick">
        <color rgb="FF000000"/>
      </right>
      <top/>
      <bottom style="medium">
        <color rgb="FFDADCDD"/>
      </bottom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rgb="FF000000"/>
      </right>
      <top style="medium">
        <color indexed="64"/>
      </top>
      <bottom style="medium">
        <color indexed="64"/>
      </bottom>
      <diagonal/>
    </border>
    <border>
      <left/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DADCDD"/>
      </bottom>
      <diagonal/>
    </border>
    <border>
      <left style="medium">
        <color indexed="64"/>
      </left>
      <right style="medium">
        <color indexed="64"/>
      </right>
      <top/>
      <bottom style="medium">
        <color rgb="FFDADCDD"/>
      </bottom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ck">
        <color rgb="FF000000"/>
      </right>
      <top style="thin">
        <color indexed="64"/>
      </top>
      <bottom style="thick">
        <color rgb="FF000000"/>
      </bottom>
      <diagonal/>
    </border>
    <border>
      <left style="medium">
        <color indexed="64"/>
      </left>
      <right style="thick">
        <color rgb="FF000000"/>
      </right>
      <top style="medium">
        <color indexed="64"/>
      </top>
      <bottom style="thick">
        <color rgb="FF000000"/>
      </bottom>
      <diagonal/>
    </border>
    <border>
      <left/>
      <right style="medium">
        <color indexed="64"/>
      </right>
      <top style="medium">
        <color indexed="64"/>
      </top>
      <bottom style="thick">
        <color rgb="FF000000"/>
      </bottom>
      <diagonal/>
    </border>
    <border>
      <left style="medium">
        <color indexed="64"/>
      </left>
      <right style="thick">
        <color rgb="FF000000"/>
      </right>
      <top/>
      <bottom style="medium">
        <color rgb="FFDADCDD"/>
      </bottom>
      <diagonal/>
    </border>
    <border>
      <left/>
      <right style="medium">
        <color indexed="64"/>
      </right>
      <top/>
      <bottom style="medium">
        <color rgb="FFDADCDD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3" fillId="0" borderId="1" xfId="0" applyFont="1" applyBorder="1" applyAlignment="1">
      <alignment horizontal="left" vertical="center" wrapText="1" indent="4"/>
    </xf>
    <xf numFmtId="0" fontId="3" fillId="0" borderId="2" xfId="0" applyFont="1" applyBorder="1" applyAlignment="1">
      <alignment horizontal="left" vertical="center" wrapText="1" indent="2"/>
    </xf>
    <xf numFmtId="0" fontId="3" fillId="0" borderId="2" xfId="0" applyFont="1" applyBorder="1" applyAlignment="1">
      <alignment horizontal="left" vertical="center" wrapText="1" indent="4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3" fontId="3" fillId="0" borderId="4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right" vertical="center" wrapText="1"/>
    </xf>
    <xf numFmtId="0" fontId="4" fillId="0" borderId="6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3" fontId="5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vertical="center" wrapText="1"/>
    </xf>
    <xf numFmtId="3" fontId="5" fillId="0" borderId="7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indent="1"/>
    </xf>
    <xf numFmtId="0" fontId="6" fillId="0" borderId="0" xfId="0" applyFont="1"/>
    <xf numFmtId="0" fontId="3" fillId="0" borderId="12" xfId="0" applyFont="1" applyBorder="1" applyAlignment="1">
      <alignment horizontal="left" vertical="center" wrapText="1" indent="4"/>
    </xf>
    <xf numFmtId="0" fontId="3" fillId="0" borderId="13" xfId="0" applyFont="1" applyBorder="1" applyAlignment="1">
      <alignment horizontal="left" vertical="center" wrapText="1" indent="2"/>
    </xf>
    <xf numFmtId="0" fontId="3" fillId="0" borderId="11" xfId="0" applyFont="1" applyBorder="1" applyAlignment="1">
      <alignment horizontal="left" vertical="center" wrapText="1" indent="2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3" fontId="3" fillId="0" borderId="13" xfId="0" applyNumberFormat="1" applyFont="1" applyBorder="1" applyAlignment="1">
      <alignment horizontal="left" vertical="center" wrapText="1" indent="1"/>
    </xf>
    <xf numFmtId="3" fontId="3" fillId="0" borderId="11" xfId="0" applyNumberFormat="1" applyFont="1" applyBorder="1" applyAlignment="1">
      <alignment horizontal="left" vertical="center" wrapText="1" indent="1"/>
    </xf>
    <xf numFmtId="0" fontId="0" fillId="0" borderId="18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8" xfId="0" applyBorder="1" applyAlignment="1">
      <alignment horizontal="center"/>
    </xf>
    <xf numFmtId="0" fontId="0" fillId="2" borderId="0" xfId="0" applyFill="1" applyAlignment="1">
      <alignment horizontal="center"/>
    </xf>
    <xf numFmtId="0" fontId="9" fillId="0" borderId="3" xfId="0" applyFont="1" applyBorder="1" applyAlignment="1">
      <alignment vertical="center" wrapText="1"/>
    </xf>
    <xf numFmtId="3" fontId="9" fillId="0" borderId="4" xfId="0" applyNumberFormat="1" applyFont="1" applyBorder="1" applyAlignment="1">
      <alignment horizontal="right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9" fillId="0" borderId="14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9" fillId="0" borderId="4" xfId="0" applyFont="1" applyBorder="1" applyAlignment="1">
      <alignment horizontal="right" vertical="center" wrapText="1"/>
    </xf>
    <xf numFmtId="0" fontId="10" fillId="0" borderId="0" xfId="0" applyFont="1"/>
    <xf numFmtId="0" fontId="11" fillId="0" borderId="0" xfId="0" applyFont="1" applyAlignment="1">
      <alignment horizontal="center"/>
    </xf>
    <xf numFmtId="0" fontId="12" fillId="0" borderId="15" xfId="0" applyFont="1" applyBorder="1" applyAlignment="1">
      <alignment vertical="center" wrapText="1"/>
    </xf>
    <xf numFmtId="3" fontId="12" fillId="0" borderId="4" xfId="0" applyNumberFormat="1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Font="1" applyAlignment="1">
      <alignment horizontal="center"/>
    </xf>
    <xf numFmtId="0" fontId="14" fillId="0" borderId="2" xfId="0" applyFont="1" applyBorder="1" applyAlignment="1">
      <alignment vertical="center" wrapText="1"/>
    </xf>
    <xf numFmtId="0" fontId="12" fillId="0" borderId="4" xfId="0" applyFont="1" applyBorder="1" applyAlignment="1">
      <alignment horizontal="right" vertical="center" wrapText="1"/>
    </xf>
    <xf numFmtId="0" fontId="15" fillId="0" borderId="15" xfId="0" applyFont="1" applyBorder="1" applyAlignment="1">
      <alignment vertical="center" wrapText="1"/>
    </xf>
    <xf numFmtId="3" fontId="15" fillId="0" borderId="4" xfId="0" applyNumberFormat="1" applyFont="1" applyBorder="1" applyAlignment="1">
      <alignment horizontal="right" vertical="center" wrapText="1"/>
    </xf>
    <xf numFmtId="0" fontId="16" fillId="0" borderId="0" xfId="0" applyFont="1"/>
    <xf numFmtId="0" fontId="16" fillId="0" borderId="0" xfId="0" applyFont="1" applyAlignment="1">
      <alignment horizontal="center"/>
    </xf>
    <xf numFmtId="0" fontId="15" fillId="0" borderId="4" xfId="0" applyFont="1" applyBorder="1" applyAlignment="1">
      <alignment horizontal="right" vertical="center" wrapText="1"/>
    </xf>
    <xf numFmtId="0" fontId="12" fillId="0" borderId="3" xfId="0" applyFont="1" applyBorder="1" applyAlignment="1">
      <alignment vertical="center" wrapText="1"/>
    </xf>
    <xf numFmtId="0" fontId="12" fillId="0" borderId="17" xfId="0" applyFont="1" applyBorder="1" applyAlignment="1">
      <alignment horizontal="right" vertical="center" wrapText="1"/>
    </xf>
    <xf numFmtId="0" fontId="17" fillId="0" borderId="3" xfId="0" applyFont="1" applyBorder="1" applyAlignment="1">
      <alignment vertical="center" wrapText="1"/>
    </xf>
    <xf numFmtId="3" fontId="17" fillId="0" borderId="4" xfId="0" applyNumberFormat="1" applyFont="1" applyBorder="1" applyAlignment="1">
      <alignment horizontal="right" vertical="center" wrapText="1"/>
    </xf>
    <xf numFmtId="0" fontId="18" fillId="0" borderId="0" xfId="0" applyFont="1"/>
    <xf numFmtId="0" fontId="18" fillId="0" borderId="0" xfId="0" applyFont="1" applyAlignment="1">
      <alignment horizontal="center"/>
    </xf>
    <xf numFmtId="0" fontId="17" fillId="0" borderId="16" xfId="0" applyFont="1" applyBorder="1" applyAlignment="1">
      <alignment vertical="center" wrapText="1"/>
    </xf>
    <xf numFmtId="3" fontId="17" fillId="0" borderId="17" xfId="0" applyNumberFormat="1" applyFont="1" applyBorder="1" applyAlignment="1">
      <alignment horizontal="right" vertical="center" wrapText="1"/>
    </xf>
    <xf numFmtId="0" fontId="17" fillId="0" borderId="17" xfId="0" applyFont="1" applyBorder="1" applyAlignment="1">
      <alignment horizontal="right" vertical="center" wrapText="1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7" fillId="0" borderId="15" xfId="0" applyFont="1" applyBorder="1" applyAlignment="1">
      <alignment vertical="center" wrapText="1"/>
    </xf>
    <xf numFmtId="0" fontId="17" fillId="0" borderId="4" xfId="0" applyFont="1" applyBorder="1" applyAlignment="1">
      <alignment horizontal="right" vertical="center" wrapText="1"/>
    </xf>
    <xf numFmtId="0" fontId="0" fillId="0" borderId="0" xfId="0" applyBorder="1" applyAlignment="1">
      <alignment horizontal="center"/>
    </xf>
    <xf numFmtId="3" fontId="1" fillId="0" borderId="0" xfId="0" applyNumberFormat="1" applyFont="1" applyBorder="1" applyAlignment="1">
      <alignment horizontal="center" vertical="center" wrapText="1"/>
    </xf>
    <xf numFmtId="3" fontId="18" fillId="0" borderId="0" xfId="0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/>
    </xf>
    <xf numFmtId="0" fontId="0" fillId="2" borderId="0" xfId="0" applyFont="1" applyFill="1" applyBorder="1" applyAlignment="1">
      <alignment horizontal="center" vertical="center" wrapText="1"/>
    </xf>
    <xf numFmtId="3" fontId="3" fillId="0" borderId="19" xfId="0" applyNumberFormat="1" applyFont="1" applyBorder="1" applyAlignment="1">
      <alignment horizontal="left" vertical="center" wrapText="1" indent="1"/>
    </xf>
    <xf numFmtId="0" fontId="21" fillId="0" borderId="9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 indent="1"/>
    </xf>
    <xf numFmtId="0" fontId="3" fillId="0" borderId="22" xfId="0" applyFont="1" applyBorder="1" applyAlignment="1">
      <alignment vertical="center" wrapText="1"/>
    </xf>
    <xf numFmtId="3" fontId="3" fillId="0" borderId="23" xfId="0" applyNumberFormat="1" applyFont="1" applyBorder="1" applyAlignment="1">
      <alignment horizontal="right" vertical="center" wrapText="1"/>
    </xf>
    <xf numFmtId="0" fontId="24" fillId="0" borderId="3" xfId="0" applyFont="1" applyBorder="1" applyAlignment="1">
      <alignment vertical="center" wrapText="1"/>
    </xf>
    <xf numFmtId="0" fontId="24" fillId="0" borderId="4" xfId="0" applyFont="1" applyBorder="1" applyAlignment="1">
      <alignment horizontal="right" vertical="center" wrapText="1"/>
    </xf>
    <xf numFmtId="0" fontId="25" fillId="0" borderId="0" xfId="0" applyFont="1"/>
    <xf numFmtId="0" fontId="20" fillId="3" borderId="0" xfId="0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2" fillId="4" borderId="0" xfId="0" applyFont="1" applyFill="1" applyAlignment="1">
      <alignment horizontal="center"/>
    </xf>
    <xf numFmtId="0" fontId="10" fillId="4" borderId="0" xfId="0" applyFont="1" applyFill="1" applyAlignment="1">
      <alignment horizontal="left"/>
    </xf>
    <xf numFmtId="0" fontId="10" fillId="4" borderId="0" xfId="0" applyFont="1" applyFill="1" applyAlignment="1"/>
    <xf numFmtId="3" fontId="10" fillId="4" borderId="18" xfId="0" applyNumberFormat="1" applyFont="1" applyFill="1" applyBorder="1" applyAlignment="1"/>
    <xf numFmtId="0" fontId="25" fillId="4" borderId="0" xfId="0" applyFont="1" applyFill="1" applyAlignment="1">
      <alignment horizontal="left"/>
    </xf>
    <xf numFmtId="0" fontId="27" fillId="4" borderId="0" xfId="0" applyFont="1" applyFill="1" applyAlignment="1">
      <alignment horizontal="center"/>
    </xf>
    <xf numFmtId="0" fontId="25" fillId="4" borderId="0" xfId="0" applyFont="1" applyFill="1" applyAlignment="1"/>
    <xf numFmtId="0" fontId="27" fillId="4" borderId="0" xfId="0" applyFont="1" applyFill="1" applyAlignment="1"/>
    <xf numFmtId="0" fontId="10" fillId="3" borderId="0" xfId="0" applyFont="1" applyFill="1" applyAlignment="1">
      <alignment horizontal="left"/>
    </xf>
    <xf numFmtId="0" fontId="22" fillId="3" borderId="0" xfId="0" applyFont="1" applyFill="1" applyAlignment="1">
      <alignment horizontal="center"/>
    </xf>
    <xf numFmtId="0" fontId="10" fillId="3" borderId="0" xfId="0" applyFont="1" applyFill="1" applyAlignment="1"/>
    <xf numFmtId="3" fontId="10" fillId="3" borderId="18" xfId="0" applyNumberFormat="1" applyFont="1" applyFill="1" applyBorder="1" applyAlignment="1"/>
    <xf numFmtId="0" fontId="26" fillId="3" borderId="0" xfId="0" applyFont="1" applyFill="1" applyAlignment="1">
      <alignment horizontal="left"/>
    </xf>
    <xf numFmtId="3" fontId="10" fillId="3" borderId="0" xfId="0" applyNumberFormat="1" applyFont="1" applyFill="1" applyAlignment="1"/>
    <xf numFmtId="3" fontId="30" fillId="3" borderId="18" xfId="0" applyNumberFormat="1" applyFont="1" applyFill="1" applyBorder="1" applyAlignment="1"/>
    <xf numFmtId="0" fontId="13" fillId="3" borderId="0" xfId="0" applyFont="1" applyFill="1" applyAlignment="1">
      <alignment horizontal="left"/>
    </xf>
    <xf numFmtId="3" fontId="13" fillId="3" borderId="0" xfId="0" applyNumberFormat="1" applyFont="1" applyFill="1" applyAlignment="1"/>
    <xf numFmtId="3" fontId="0" fillId="3" borderId="0" xfId="0" applyNumberFormat="1" applyFill="1"/>
    <xf numFmtId="0" fontId="0" fillId="3" borderId="0" xfId="0" applyFill="1"/>
    <xf numFmtId="0" fontId="0" fillId="4" borderId="0" xfId="0" applyFill="1"/>
    <xf numFmtId="3" fontId="29" fillId="4" borderId="18" xfId="0" applyNumberFormat="1" applyFont="1" applyFill="1" applyBorder="1" applyAlignment="1"/>
    <xf numFmtId="0" fontId="31" fillId="0" borderId="0" xfId="0" applyFont="1" applyAlignment="1">
      <alignment horizontal="left"/>
    </xf>
    <xf numFmtId="0" fontId="32" fillId="0" borderId="0" xfId="0" applyFont="1" applyBorder="1"/>
    <xf numFmtId="0" fontId="0" fillId="0" borderId="0" xfId="0" applyAlignment="1">
      <alignment horizontal="right"/>
    </xf>
    <xf numFmtId="0" fontId="26" fillId="0" borderId="0" xfId="0" applyFont="1"/>
    <xf numFmtId="0" fontId="33" fillId="0" borderId="0" xfId="0" applyFont="1"/>
    <xf numFmtId="0" fontId="33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1" fillId="0" borderId="0" xfId="0" quotePrefix="1" applyFont="1"/>
    <xf numFmtId="0" fontId="1" fillId="0" borderId="18" xfId="0" applyFont="1" applyBorder="1"/>
    <xf numFmtId="0" fontId="37" fillId="0" borderId="0" xfId="0" applyFont="1" applyAlignment="1">
      <alignment horizontal="right"/>
    </xf>
    <xf numFmtId="0" fontId="37" fillId="0" borderId="0" xfId="0" applyFont="1"/>
    <xf numFmtId="0" fontId="18" fillId="0" borderId="0" xfId="0" quotePrefix="1" applyFont="1"/>
    <xf numFmtId="0" fontId="18" fillId="0" borderId="18" xfId="0" applyFont="1" applyBorder="1"/>
    <xf numFmtId="0" fontId="16" fillId="0" borderId="0" xfId="0" applyFont="1" applyAlignment="1">
      <alignment horizontal="right"/>
    </xf>
    <xf numFmtId="0" fontId="34" fillId="0" borderId="0" xfId="0" applyFont="1"/>
    <xf numFmtId="0" fontId="16" fillId="0" borderId="18" xfId="0" applyFont="1" applyBorder="1"/>
    <xf numFmtId="0" fontId="0" fillId="0" borderId="25" xfId="0" applyBorder="1"/>
    <xf numFmtId="0" fontId="13" fillId="0" borderId="0" xfId="0" applyFont="1" applyAlignment="1">
      <alignment horizontal="right"/>
    </xf>
    <xf numFmtId="3" fontId="1" fillId="0" borderId="0" xfId="0" applyNumberFormat="1" applyFont="1"/>
    <xf numFmtId="3" fontId="1" fillId="0" borderId="18" xfId="0" applyNumberFormat="1" applyFont="1" applyBorder="1"/>
    <xf numFmtId="3" fontId="18" fillId="0" borderId="0" xfId="0" applyNumberFormat="1" applyFont="1"/>
    <xf numFmtId="0" fontId="18" fillId="0" borderId="0" xfId="0" applyFont="1" applyBorder="1"/>
    <xf numFmtId="0" fontId="38" fillId="0" borderId="0" xfId="0" applyFont="1"/>
    <xf numFmtId="0" fontId="22" fillId="0" borderId="9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3" fillId="0" borderId="27" xfId="0" applyFont="1" applyBorder="1" applyAlignment="1">
      <alignment vertical="center" wrapText="1"/>
    </xf>
    <xf numFmtId="3" fontId="3" fillId="0" borderId="28" xfId="0" applyNumberFormat="1" applyFont="1" applyBorder="1" applyAlignment="1">
      <alignment horizontal="right" vertical="center" wrapText="1"/>
    </xf>
    <xf numFmtId="0" fontId="5" fillId="0" borderId="12" xfId="0" applyFont="1" applyBorder="1" applyAlignment="1">
      <alignment vertical="center" wrapText="1"/>
    </xf>
    <xf numFmtId="3" fontId="5" fillId="0" borderId="11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 indent="1"/>
    </xf>
    <xf numFmtId="0" fontId="31" fillId="0" borderId="0" xfId="0" applyFont="1"/>
    <xf numFmtId="0" fontId="18" fillId="0" borderId="0" xfId="0" applyFont="1" applyAlignment="1">
      <alignment horizontal="right"/>
    </xf>
    <xf numFmtId="0" fontId="19" fillId="0" borderId="29" xfId="0" applyFont="1" applyBorder="1" applyAlignment="1">
      <alignment horizontal="left"/>
    </xf>
    <xf numFmtId="0" fontId="20" fillId="0" borderId="18" xfId="0" applyFont="1" applyBorder="1"/>
    <xf numFmtId="0" fontId="18" fillId="0" borderId="18" xfId="0" applyFont="1" applyBorder="1" applyAlignment="1">
      <alignment horizontal="right"/>
    </xf>
    <xf numFmtId="0" fontId="1" fillId="0" borderId="30" xfId="0" applyFont="1" applyBorder="1" applyAlignment="1">
      <alignment horizontal="center"/>
    </xf>
    <xf numFmtId="0" fontId="0" fillId="0" borderId="0" xfId="0" applyBorder="1"/>
    <xf numFmtId="0" fontId="11" fillId="0" borderId="0" xfId="0" applyFont="1" applyBorder="1" applyAlignment="1">
      <alignment horizontal="right"/>
    </xf>
    <xf numFmtId="0" fontId="10" fillId="0" borderId="31" xfId="0" applyFont="1" applyBorder="1" applyAlignment="1">
      <alignment horizontal="left"/>
    </xf>
    <xf numFmtId="0" fontId="10" fillId="0" borderId="32" xfId="0" applyFont="1" applyBorder="1" applyAlignment="1">
      <alignment horizontal="left"/>
    </xf>
    <xf numFmtId="0" fontId="1" fillId="0" borderId="0" xfId="0" quotePrefix="1" applyFont="1" applyBorder="1"/>
    <xf numFmtId="0" fontId="11" fillId="0" borderId="0" xfId="0" applyFont="1" applyBorder="1"/>
    <xf numFmtId="3" fontId="1" fillId="0" borderId="0" xfId="0" quotePrefix="1" applyNumberFormat="1" applyFont="1" applyBorder="1"/>
    <xf numFmtId="0" fontId="23" fillId="0" borderId="18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3" fillId="0" borderId="0" xfId="0" applyFont="1" applyBorder="1" applyAlignment="1">
      <alignment horizontal="right"/>
    </xf>
    <xf numFmtId="0" fontId="13" fillId="0" borderId="30" xfId="0" applyFont="1" applyBorder="1" applyAlignment="1">
      <alignment horizontal="right"/>
    </xf>
    <xf numFmtId="3" fontId="10" fillId="0" borderId="32" xfId="0" applyNumberFormat="1" applyFont="1" applyBorder="1" applyAlignment="1">
      <alignment horizontal="right"/>
    </xf>
    <xf numFmtId="0" fontId="26" fillId="0" borderId="29" xfId="0" applyFont="1" applyBorder="1" applyAlignment="1">
      <alignment horizontal="left"/>
    </xf>
    <xf numFmtId="3" fontId="30" fillId="0" borderId="30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26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2" fillId="0" borderId="26" xfId="0" applyFont="1" applyFill="1" applyBorder="1" applyAlignment="1">
      <alignment horizontal="center"/>
    </xf>
    <xf numFmtId="0" fontId="22" fillId="0" borderId="24" xfId="0" applyFont="1" applyFill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34" xfId="0" applyFont="1" applyFill="1" applyBorder="1" applyAlignment="1">
      <alignment horizontal="center" vertical="center" wrapText="1"/>
    </xf>
    <xf numFmtId="3" fontId="1" fillId="0" borderId="34" xfId="0" applyNumberFormat="1" applyFont="1" applyBorder="1" applyAlignment="1">
      <alignment horizontal="center" vertical="center" wrapText="1"/>
    </xf>
    <xf numFmtId="3" fontId="18" fillId="0" borderId="34" xfId="0" applyNumberFormat="1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6" fillId="0" borderId="34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26" fillId="3" borderId="29" xfId="0" applyFont="1" applyFill="1" applyBorder="1" applyAlignment="1">
      <alignment horizontal="left"/>
    </xf>
    <xf numFmtId="0" fontId="22" fillId="3" borderId="18" xfId="0" applyFont="1" applyFill="1" applyBorder="1" applyAlignment="1">
      <alignment horizontal="center"/>
    </xf>
    <xf numFmtId="0" fontId="20" fillId="3" borderId="18" xfId="0" applyFont="1" applyFill="1" applyBorder="1" applyAlignment="1">
      <alignment horizontal="center"/>
    </xf>
    <xf numFmtId="0" fontId="41" fillId="3" borderId="18" xfId="0" applyFont="1" applyFill="1" applyBorder="1" applyAlignment="1">
      <alignment horizontal="left"/>
    </xf>
    <xf numFmtId="0" fontId="20" fillId="3" borderId="30" xfId="0" applyFont="1" applyFill="1" applyBorder="1" applyAlignment="1">
      <alignment horizontal="center"/>
    </xf>
    <xf numFmtId="0" fontId="10" fillId="3" borderId="31" xfId="0" applyFont="1" applyFill="1" applyBorder="1" applyAlignment="1">
      <alignment horizontal="left"/>
    </xf>
    <xf numFmtId="0" fontId="22" fillId="3" borderId="0" xfId="0" applyFont="1" applyFill="1" applyBorder="1" applyAlignment="1">
      <alignment horizontal="center"/>
    </xf>
    <xf numFmtId="3" fontId="10" fillId="3" borderId="0" xfId="0" applyNumberFormat="1" applyFont="1" applyFill="1" applyBorder="1" applyAlignment="1"/>
    <xf numFmtId="0" fontId="10" fillId="3" borderId="0" xfId="0" applyFont="1" applyFill="1" applyBorder="1" applyAlignment="1"/>
    <xf numFmtId="0" fontId="13" fillId="3" borderId="31" xfId="0" applyFont="1" applyFill="1" applyBorder="1" applyAlignment="1">
      <alignment horizontal="left"/>
    </xf>
    <xf numFmtId="0" fontId="23" fillId="3" borderId="0" xfId="0" applyFont="1" applyFill="1" applyBorder="1" applyAlignment="1">
      <alignment horizontal="center"/>
    </xf>
    <xf numFmtId="3" fontId="13" fillId="3" borderId="0" xfId="0" applyNumberFormat="1" applyFont="1" applyFill="1" applyBorder="1" applyAlignment="1"/>
    <xf numFmtId="0" fontId="10" fillId="4" borderId="31" xfId="0" applyFont="1" applyFill="1" applyBorder="1" applyAlignment="1">
      <alignment horizontal="left"/>
    </xf>
    <xf numFmtId="0" fontId="22" fillId="4" borderId="0" xfId="0" applyFont="1" applyFill="1" applyBorder="1" applyAlignment="1">
      <alignment horizontal="center"/>
    </xf>
    <xf numFmtId="0" fontId="10" fillId="4" borderId="0" xfId="0" applyFont="1" applyFill="1" applyBorder="1" applyAlignment="1"/>
    <xf numFmtId="0" fontId="25" fillId="4" borderId="31" xfId="0" applyFont="1" applyFill="1" applyBorder="1" applyAlignment="1">
      <alignment horizontal="left"/>
    </xf>
    <xf numFmtId="0" fontId="27" fillId="4" borderId="0" xfId="0" applyFont="1" applyFill="1" applyBorder="1" applyAlignment="1">
      <alignment horizontal="center"/>
    </xf>
    <xf numFmtId="0" fontId="25" fillId="4" borderId="0" xfId="0" applyFont="1" applyFill="1" applyBorder="1" applyAlignment="1"/>
    <xf numFmtId="0" fontId="27" fillId="4" borderId="0" xfId="0" applyFont="1" applyFill="1" applyBorder="1" applyAlignment="1"/>
    <xf numFmtId="0" fontId="10" fillId="4" borderId="37" xfId="0" applyFont="1" applyFill="1" applyBorder="1" applyAlignment="1">
      <alignment horizontal="left"/>
    </xf>
    <xf numFmtId="0" fontId="22" fillId="4" borderId="38" xfId="0" applyFont="1" applyFill="1" applyBorder="1" applyAlignment="1">
      <alignment horizontal="center"/>
    </xf>
    <xf numFmtId="3" fontId="10" fillId="4" borderId="39" xfId="0" applyNumberFormat="1" applyFont="1" applyFill="1" applyBorder="1" applyAlignment="1"/>
    <xf numFmtId="0" fontId="23" fillId="4" borderId="0" xfId="0" applyFont="1" applyFill="1" applyBorder="1" applyAlignment="1">
      <alignment horizontal="center"/>
    </xf>
    <xf numFmtId="0" fontId="0" fillId="4" borderId="32" xfId="0" applyFill="1" applyBorder="1"/>
    <xf numFmtId="0" fontId="28" fillId="4" borderId="0" xfId="0" applyFont="1" applyFill="1" applyBorder="1" applyAlignment="1">
      <alignment horizontal="left"/>
    </xf>
    <xf numFmtId="0" fontId="0" fillId="4" borderId="0" xfId="0" applyFont="1" applyFill="1" applyBorder="1" applyAlignment="1">
      <alignment horizontal="left"/>
    </xf>
    <xf numFmtId="0" fontId="23" fillId="4" borderId="38" xfId="0" applyFont="1" applyFill="1" applyBorder="1" applyAlignment="1">
      <alignment horizontal="center"/>
    </xf>
    <xf numFmtId="0" fontId="0" fillId="4" borderId="40" xfId="0" applyFill="1" applyBorder="1"/>
    <xf numFmtId="3" fontId="0" fillId="3" borderId="0" xfId="0" applyNumberFormat="1" applyFont="1" applyFill="1"/>
    <xf numFmtId="0" fontId="0" fillId="7" borderId="34" xfId="0" applyFill="1" applyBorder="1" applyAlignment="1">
      <alignment horizontal="center"/>
    </xf>
    <xf numFmtId="3" fontId="30" fillId="0" borderId="18" xfId="0" applyNumberFormat="1" applyFont="1" applyBorder="1" applyAlignment="1">
      <alignment horizontal="right"/>
    </xf>
    <xf numFmtId="0" fontId="30" fillId="0" borderId="31" xfId="0" applyFont="1" applyBorder="1" applyAlignment="1">
      <alignment horizontal="left"/>
    </xf>
    <xf numFmtId="3" fontId="1" fillId="0" borderId="0" xfId="0" applyNumberFormat="1" applyFont="1" applyAlignment="1">
      <alignment horizontal="center"/>
    </xf>
    <xf numFmtId="3" fontId="18" fillId="0" borderId="0" xfId="0" applyNumberFormat="1" applyFont="1" applyAlignment="1">
      <alignment horizontal="center"/>
    </xf>
    <xf numFmtId="0" fontId="16" fillId="5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6" fillId="6" borderId="0" xfId="0" applyFont="1" applyFill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5"/>
  <sheetViews>
    <sheetView topLeftCell="A22" workbookViewId="0">
      <selection activeCell="G48" sqref="G48"/>
    </sheetView>
  </sheetViews>
  <sheetFormatPr defaultColWidth="14.140625" defaultRowHeight="18" customHeight="1"/>
  <cols>
    <col min="1" max="1" width="3.42578125" customWidth="1"/>
    <col min="3" max="3" width="27.7109375" customWidth="1"/>
    <col min="4" max="4" width="11.140625" customWidth="1"/>
    <col min="5" max="5" width="19.140625" customWidth="1"/>
    <col min="6" max="6" width="24.42578125" customWidth="1"/>
    <col min="7" max="8" width="10" customWidth="1"/>
  </cols>
  <sheetData>
    <row r="1" spans="2:8" ht="18" customHeight="1">
      <c r="D1" s="23" t="s">
        <v>35</v>
      </c>
    </row>
    <row r="2" spans="2:8" ht="18" customHeight="1">
      <c r="C2" s="23"/>
    </row>
    <row r="3" spans="2:8" ht="18" customHeight="1">
      <c r="B3" s="26" t="s">
        <v>36</v>
      </c>
    </row>
    <row r="4" spans="2:8" ht="18" customHeight="1" thickBot="1"/>
    <row r="5" spans="2:8" ht="18" customHeight="1" thickBot="1">
      <c r="C5" s="170" t="s">
        <v>0</v>
      </c>
      <c r="D5" s="171"/>
      <c r="E5" s="171"/>
      <c r="F5" s="171"/>
      <c r="G5" s="171"/>
      <c r="H5" s="172"/>
    </row>
    <row r="6" spans="2:8" ht="27" customHeight="1" thickBot="1">
      <c r="C6" s="1" t="s">
        <v>1</v>
      </c>
      <c r="D6" s="2" t="s">
        <v>2</v>
      </c>
      <c r="E6" s="2" t="s">
        <v>3</v>
      </c>
      <c r="F6" s="3" t="s">
        <v>4</v>
      </c>
      <c r="G6" s="2" t="s">
        <v>2</v>
      </c>
      <c r="H6" s="2" t="s">
        <v>3</v>
      </c>
    </row>
    <row r="7" spans="2:8" ht="18" customHeight="1" thickTop="1" thickBot="1">
      <c r="C7" s="4" t="s">
        <v>5</v>
      </c>
      <c r="D7" s="5">
        <v>500</v>
      </c>
      <c r="E7" s="5">
        <v>200</v>
      </c>
      <c r="F7" s="6" t="s">
        <v>6</v>
      </c>
      <c r="G7" s="7">
        <v>4300</v>
      </c>
      <c r="H7" s="7">
        <v>3200</v>
      </c>
    </row>
    <row r="8" spans="2:8" ht="18" customHeight="1" thickBot="1">
      <c r="C8" s="4" t="s">
        <v>7</v>
      </c>
      <c r="D8" s="7">
        <v>3000</v>
      </c>
      <c r="E8" s="7">
        <v>4040</v>
      </c>
      <c r="F8" s="6" t="s">
        <v>8</v>
      </c>
      <c r="G8" s="7">
        <v>3200</v>
      </c>
      <c r="H8" s="7">
        <v>3500</v>
      </c>
    </row>
    <row r="9" spans="2:8" ht="18" customHeight="1" thickBot="1">
      <c r="C9" s="4" t="s">
        <v>9</v>
      </c>
      <c r="D9" s="7">
        <v>4500</v>
      </c>
      <c r="E9" s="7">
        <v>5760</v>
      </c>
      <c r="F9" s="6" t="s">
        <v>10</v>
      </c>
      <c r="G9" s="5">
        <v>350</v>
      </c>
      <c r="H9" s="5">
        <v>500</v>
      </c>
    </row>
    <row r="10" spans="2:8" ht="18" customHeight="1" thickBot="1">
      <c r="C10" s="4" t="s">
        <v>11</v>
      </c>
      <c r="D10" s="7">
        <v>10500</v>
      </c>
      <c r="E10" s="7">
        <v>13000</v>
      </c>
      <c r="F10" s="6" t="s">
        <v>12</v>
      </c>
      <c r="G10" s="5" t="s">
        <v>13</v>
      </c>
      <c r="H10" s="7">
        <v>1000</v>
      </c>
    </row>
    <row r="11" spans="2:8" ht="18" customHeight="1" thickBot="1">
      <c r="C11" s="4" t="s">
        <v>14</v>
      </c>
      <c r="D11" s="7">
        <v>1000</v>
      </c>
      <c r="E11" s="5">
        <v>800</v>
      </c>
      <c r="F11" s="6" t="s">
        <v>15</v>
      </c>
      <c r="G11" s="7">
        <v>2000</v>
      </c>
      <c r="H11" s="7">
        <v>3800</v>
      </c>
    </row>
    <row r="12" spans="2:8" ht="18" customHeight="1" thickBot="1">
      <c r="C12" s="8"/>
      <c r="D12" s="9"/>
      <c r="E12" s="9"/>
      <c r="F12" s="6" t="s">
        <v>16</v>
      </c>
      <c r="G12" s="7">
        <v>1200</v>
      </c>
      <c r="H12" s="7">
        <v>1300</v>
      </c>
    </row>
    <row r="13" spans="2:8" ht="18" customHeight="1" thickBot="1">
      <c r="C13" s="8"/>
      <c r="D13" s="9"/>
      <c r="E13" s="9"/>
      <c r="F13" s="6" t="s">
        <v>17</v>
      </c>
      <c r="G13" s="7">
        <v>2500</v>
      </c>
      <c r="H13" s="7">
        <v>3000</v>
      </c>
    </row>
    <row r="14" spans="2:8" ht="18" customHeight="1" thickBot="1">
      <c r="C14" s="8"/>
      <c r="D14" s="9"/>
      <c r="E14" s="9"/>
      <c r="F14" s="6" t="s">
        <v>18</v>
      </c>
      <c r="G14" s="7">
        <v>5000</v>
      </c>
      <c r="H14" s="7">
        <v>7000</v>
      </c>
    </row>
    <row r="15" spans="2:8" ht="18" customHeight="1" thickBot="1">
      <c r="C15" s="8"/>
      <c r="D15" s="9"/>
      <c r="E15" s="9"/>
      <c r="F15" s="6" t="s">
        <v>19</v>
      </c>
      <c r="G15" s="5">
        <v>50</v>
      </c>
      <c r="H15" s="5">
        <v>60</v>
      </c>
    </row>
    <row r="16" spans="2:8" ht="18" customHeight="1" thickBot="1">
      <c r="C16" s="8"/>
      <c r="D16" s="9"/>
      <c r="E16" s="9"/>
      <c r="F16" s="6" t="s">
        <v>20</v>
      </c>
      <c r="G16" s="5">
        <v>900</v>
      </c>
      <c r="H16" s="5">
        <v>440</v>
      </c>
    </row>
    <row r="17" spans="3:8" ht="18" customHeight="1" thickBot="1">
      <c r="C17" s="10"/>
      <c r="D17" s="11"/>
      <c r="E17" s="11"/>
      <c r="F17" s="11"/>
      <c r="G17" s="11"/>
      <c r="H17" s="11"/>
    </row>
    <row r="18" spans="3:8" ht="18" customHeight="1" thickTop="1" thickBot="1">
      <c r="C18" s="12" t="s">
        <v>21</v>
      </c>
      <c r="D18" s="13">
        <v>19500</v>
      </c>
      <c r="E18" s="13">
        <v>23800</v>
      </c>
      <c r="F18" s="14" t="s">
        <v>21</v>
      </c>
      <c r="G18" s="13">
        <v>19500</v>
      </c>
      <c r="H18" s="13">
        <v>23800</v>
      </c>
    </row>
    <row r="19" spans="3:8" ht="18" customHeight="1" thickTop="1"/>
    <row r="22" spans="3:8" ht="18" customHeight="1" thickBot="1"/>
    <row r="23" spans="3:8" ht="18" customHeight="1" thickBot="1">
      <c r="C23" s="170" t="s">
        <v>22</v>
      </c>
      <c r="D23" s="171"/>
      <c r="E23" s="171"/>
      <c r="F23" s="172"/>
    </row>
    <row r="24" spans="3:8" ht="18" customHeight="1" thickBot="1">
      <c r="C24" s="12" t="s">
        <v>23</v>
      </c>
      <c r="D24" s="15" t="s">
        <v>3</v>
      </c>
      <c r="E24" s="14" t="s">
        <v>24</v>
      </c>
      <c r="F24" s="15" t="s">
        <v>3</v>
      </c>
    </row>
    <row r="25" spans="3:8" ht="18" customHeight="1" thickTop="1" thickBot="1">
      <c r="C25" s="4" t="s">
        <v>25</v>
      </c>
      <c r="D25" s="7">
        <v>38800</v>
      </c>
      <c r="E25" s="6" t="s">
        <v>26</v>
      </c>
      <c r="F25" s="7">
        <v>50000</v>
      </c>
    </row>
    <row r="26" spans="3:8" ht="18" customHeight="1" thickBot="1">
      <c r="C26" s="4" t="s">
        <v>27</v>
      </c>
      <c r="D26" s="7">
        <v>10000</v>
      </c>
      <c r="E26" s="6" t="s">
        <v>28</v>
      </c>
      <c r="F26" s="7">
        <v>5760</v>
      </c>
    </row>
    <row r="27" spans="3:8" ht="18" customHeight="1" thickBot="1">
      <c r="C27" s="4" t="s">
        <v>29</v>
      </c>
      <c r="D27" s="5">
        <v>320</v>
      </c>
      <c r="E27" s="9"/>
      <c r="F27" s="9"/>
    </row>
    <row r="28" spans="3:8" ht="18" customHeight="1" thickBot="1">
      <c r="C28" s="4" t="s">
        <v>30</v>
      </c>
      <c r="D28" s="5">
        <v>150</v>
      </c>
      <c r="E28" s="9"/>
      <c r="F28" s="9"/>
    </row>
    <row r="29" spans="3:8" ht="18" customHeight="1" thickBot="1">
      <c r="C29" s="4" t="s">
        <v>31</v>
      </c>
      <c r="D29" s="5">
        <v>500</v>
      </c>
      <c r="E29" s="9"/>
      <c r="F29" s="9"/>
    </row>
    <row r="30" spans="3:8" ht="18" customHeight="1" thickBot="1">
      <c r="C30" s="4" t="s">
        <v>32</v>
      </c>
      <c r="D30" s="7">
        <v>4500</v>
      </c>
      <c r="E30" s="9"/>
      <c r="F30" s="9"/>
    </row>
    <row r="31" spans="3:8" ht="18" customHeight="1" thickBot="1">
      <c r="C31" s="4" t="s">
        <v>33</v>
      </c>
      <c r="D31" s="5">
        <v>550</v>
      </c>
      <c r="E31" s="9"/>
      <c r="F31" s="9"/>
    </row>
    <row r="32" spans="3:8" ht="18" customHeight="1" thickBot="1">
      <c r="C32" s="4" t="s">
        <v>34</v>
      </c>
      <c r="D32" s="5">
        <v>500</v>
      </c>
      <c r="E32" s="9"/>
      <c r="F32" s="9"/>
    </row>
    <row r="33" spans="2:6" ht="18" customHeight="1" thickBot="1">
      <c r="C33" s="16" t="s">
        <v>20</v>
      </c>
      <c r="D33" s="17">
        <v>440</v>
      </c>
      <c r="E33" s="18"/>
      <c r="F33" s="18"/>
    </row>
    <row r="34" spans="2:6" ht="18" customHeight="1" thickBot="1">
      <c r="C34" s="19" t="s">
        <v>21</v>
      </c>
      <c r="D34" s="20">
        <v>55760</v>
      </c>
      <c r="E34" s="21" t="s">
        <v>21</v>
      </c>
      <c r="F34" s="22">
        <v>55760</v>
      </c>
    </row>
    <row r="37" spans="2:6" ht="18" customHeight="1">
      <c r="B37" s="24" t="s">
        <v>38</v>
      </c>
    </row>
    <row r="38" spans="2:6" ht="18" customHeight="1">
      <c r="B38" s="24" t="s">
        <v>39</v>
      </c>
    </row>
    <row r="39" spans="2:6" ht="18" customHeight="1">
      <c r="B39" s="25" t="s">
        <v>40</v>
      </c>
    </row>
    <row r="40" spans="2:6" ht="18" customHeight="1">
      <c r="B40" s="25" t="s">
        <v>41</v>
      </c>
    </row>
    <row r="41" spans="2:6" ht="18" customHeight="1">
      <c r="B41" s="24" t="s">
        <v>42</v>
      </c>
    </row>
    <row r="42" spans="2:6" ht="18" customHeight="1">
      <c r="B42" s="25" t="s">
        <v>43</v>
      </c>
    </row>
    <row r="43" spans="2:6" ht="18" customHeight="1">
      <c r="B43" s="24" t="s">
        <v>37</v>
      </c>
    </row>
    <row r="44" spans="2:6" ht="18" customHeight="1">
      <c r="B44" s="25" t="s">
        <v>44</v>
      </c>
    </row>
    <row r="45" spans="2:6" ht="18" customHeight="1">
      <c r="B45" s="25" t="s">
        <v>45</v>
      </c>
    </row>
  </sheetData>
  <mergeCells count="2">
    <mergeCell ref="C5:H5"/>
    <mergeCell ref="C23:F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26"/>
  <sheetViews>
    <sheetView tabSelected="1" workbookViewId="0">
      <selection activeCell="H79" sqref="H79"/>
    </sheetView>
  </sheetViews>
  <sheetFormatPr defaultRowHeight="15"/>
  <cols>
    <col min="1" max="1" width="5" customWidth="1"/>
    <col min="2" max="2" width="30.42578125" customWidth="1"/>
    <col min="5" max="5" width="4.42578125" customWidth="1"/>
    <col min="6" max="6" width="19.42578125" style="35" customWidth="1"/>
    <col min="7" max="7" width="25" style="69" customWidth="1"/>
    <col min="8" max="8" width="14.7109375" style="70" customWidth="1"/>
    <col min="9" max="9" width="20" style="70" customWidth="1"/>
    <col min="10" max="10" width="13.7109375" style="68" customWidth="1"/>
    <col min="11" max="11" width="15.42578125" style="71" customWidth="1"/>
    <col min="15" max="15" width="4.5703125" customWidth="1"/>
  </cols>
  <sheetData>
    <row r="1" spans="2:17" ht="15.75" thickBot="1"/>
    <row r="2" spans="2:17" ht="16.5" thickBot="1">
      <c r="B2" s="84" t="s">
        <v>24</v>
      </c>
      <c r="C2" s="85" t="s">
        <v>3</v>
      </c>
      <c r="H2" s="191" t="s">
        <v>55</v>
      </c>
      <c r="I2" s="192"/>
      <c r="J2" s="193"/>
      <c r="K2" s="194" t="s">
        <v>118</v>
      </c>
      <c r="L2" s="195"/>
    </row>
    <row r="3" spans="2:17" ht="17.25" thickTop="1" thickBot="1">
      <c r="B3" s="86" t="s">
        <v>26</v>
      </c>
      <c r="C3" s="87">
        <v>50000</v>
      </c>
      <c r="H3" s="196" t="str">
        <f>+B3</f>
        <v>Ricavi</v>
      </c>
      <c r="I3" s="197"/>
      <c r="J3" s="198">
        <f>+C3</f>
        <v>50000</v>
      </c>
      <c r="K3" s="213"/>
      <c r="L3" s="214"/>
    </row>
    <row r="4" spans="2:17" ht="16.5" thickBot="1">
      <c r="B4" s="144" t="s">
        <v>28</v>
      </c>
      <c r="C4" s="145">
        <v>5760</v>
      </c>
      <c r="H4" s="196"/>
      <c r="I4" s="197"/>
      <c r="J4" s="199"/>
      <c r="K4" s="213"/>
      <c r="L4" s="214"/>
    </row>
    <row r="5" spans="2:17" ht="16.5" thickBot="1">
      <c r="B5" s="146" t="s">
        <v>21</v>
      </c>
      <c r="C5" s="147">
        <v>55760</v>
      </c>
      <c r="H5" s="196" t="str">
        <f>+B8</f>
        <v>Acquisti mp</v>
      </c>
      <c r="I5" s="197"/>
      <c r="J5" s="198">
        <f>+C8</f>
        <v>38800</v>
      </c>
      <c r="K5" s="213"/>
      <c r="L5" s="214"/>
    </row>
    <row r="6" spans="2:17" ht="15.75" thickBot="1">
      <c r="H6" s="196" t="s">
        <v>56</v>
      </c>
      <c r="I6" s="197"/>
      <c r="J6" s="198">
        <f>+C13-C4</f>
        <v>-1260</v>
      </c>
      <c r="K6" s="213"/>
      <c r="L6" s="214"/>
    </row>
    <row r="7" spans="2:17" ht="16.5" thickBot="1">
      <c r="B7" s="148" t="s">
        <v>23</v>
      </c>
      <c r="C7" s="149" t="s">
        <v>3</v>
      </c>
      <c r="H7" s="196" t="str">
        <f>+B9</f>
        <v>Costo lavoro dipendente</v>
      </c>
      <c r="I7" s="197"/>
      <c r="J7" s="198">
        <f>+C9</f>
        <v>10000</v>
      </c>
      <c r="K7" s="213"/>
      <c r="L7" s="214"/>
    </row>
    <row r="8" spans="2:17" ht="16.5" thickBot="1">
      <c r="B8" s="4" t="s">
        <v>25</v>
      </c>
      <c r="C8" s="7">
        <v>38800</v>
      </c>
      <c r="H8" s="196" t="str">
        <f>+B11</f>
        <v>Acc. F.do svalutaz. crediti</v>
      </c>
      <c r="I8" s="197"/>
      <c r="J8" s="198">
        <f>+C11</f>
        <v>150</v>
      </c>
      <c r="K8" s="213"/>
      <c r="L8" s="214"/>
    </row>
    <row r="9" spans="2:17" ht="16.5" thickBot="1">
      <c r="B9" s="4" t="s">
        <v>27</v>
      </c>
      <c r="C9" s="7">
        <v>10000</v>
      </c>
      <c r="H9" s="196" t="s">
        <v>57</v>
      </c>
      <c r="I9" s="197"/>
      <c r="J9" s="110">
        <f>+J3-SUM(J5:J8)</f>
        <v>2310</v>
      </c>
      <c r="K9" s="215" t="s">
        <v>59</v>
      </c>
      <c r="L9" s="214"/>
      <c r="P9" s="219">
        <f>+J9</f>
        <v>2310</v>
      </c>
    </row>
    <row r="10" spans="2:17" ht="16.5" thickBot="1">
      <c r="B10" s="59" t="s">
        <v>29</v>
      </c>
      <c r="C10" s="53">
        <v>320</v>
      </c>
      <c r="E10" s="50" t="s">
        <v>54</v>
      </c>
      <c r="H10" s="196"/>
      <c r="I10" s="197"/>
      <c r="J10" s="199"/>
      <c r="K10" s="213"/>
      <c r="L10" s="214"/>
      <c r="P10" s="114"/>
    </row>
    <row r="11" spans="2:17" ht="16.5" thickBot="1">
      <c r="B11" s="4" t="s">
        <v>30</v>
      </c>
      <c r="C11" s="5">
        <v>150</v>
      </c>
      <c r="H11" s="200" t="str">
        <f>+B10</f>
        <v>Accantonamento TFR</v>
      </c>
      <c r="I11" s="201"/>
      <c r="J11" s="202">
        <f>+C10</f>
        <v>320</v>
      </c>
      <c r="K11" s="213"/>
      <c r="L11" s="214"/>
      <c r="P11" s="112">
        <f>+I10</f>
        <v>0</v>
      </c>
    </row>
    <row r="12" spans="2:17" ht="16.5" thickBot="1">
      <c r="B12" s="59" t="s">
        <v>31</v>
      </c>
      <c r="C12" s="53">
        <v>500</v>
      </c>
      <c r="E12" s="50" t="s">
        <v>54</v>
      </c>
      <c r="H12" s="200" t="str">
        <f>+B12</f>
        <v>Ammortamenti</v>
      </c>
      <c r="I12" s="201"/>
      <c r="J12" s="202">
        <f>+C12</f>
        <v>500</v>
      </c>
      <c r="K12" s="213"/>
      <c r="L12" s="214"/>
      <c r="P12" s="112">
        <f>+I12</f>
        <v>0</v>
      </c>
    </row>
    <row r="13" spans="2:17" ht="16.5" thickBot="1">
      <c r="B13" s="4" t="s">
        <v>32</v>
      </c>
      <c r="C13" s="7">
        <v>4500</v>
      </c>
      <c r="H13" s="196" t="s">
        <v>61</v>
      </c>
      <c r="I13" s="197"/>
      <c r="J13" s="107">
        <f>+J9-J11-J12</f>
        <v>1490</v>
      </c>
      <c r="K13" s="213"/>
      <c r="L13" s="214"/>
      <c r="P13" s="110">
        <f>+P9-P11-P12</f>
        <v>2310</v>
      </c>
      <c r="Q13" s="93" t="s">
        <v>120</v>
      </c>
    </row>
    <row r="14" spans="2:17" ht="16.5" thickBot="1">
      <c r="B14" s="88" t="s">
        <v>33</v>
      </c>
      <c r="C14" s="89">
        <v>550</v>
      </c>
      <c r="E14" s="90" t="s">
        <v>53</v>
      </c>
      <c r="H14" s="203"/>
      <c r="I14" s="204"/>
      <c r="J14" s="205"/>
      <c r="K14" s="216" t="s">
        <v>119</v>
      </c>
      <c r="L14" s="214"/>
      <c r="P14" s="115"/>
    </row>
    <row r="15" spans="2:17" ht="16.5" thickBot="1">
      <c r="B15" s="88" t="s">
        <v>34</v>
      </c>
      <c r="C15" s="89">
        <v>500</v>
      </c>
      <c r="E15" s="90" t="s">
        <v>53</v>
      </c>
      <c r="H15" s="206" t="str">
        <f>+B14</f>
        <v>Oneri finanziari</v>
      </c>
      <c r="I15" s="207"/>
      <c r="J15" s="208">
        <f>+C14</f>
        <v>550</v>
      </c>
      <c r="K15" s="213"/>
      <c r="L15" s="214"/>
      <c r="P15" s="115">
        <f>+J15</f>
        <v>550</v>
      </c>
    </row>
    <row r="16" spans="2:17" ht="16.5" thickBot="1">
      <c r="B16" s="16" t="s">
        <v>20</v>
      </c>
      <c r="C16" s="17">
        <v>440</v>
      </c>
      <c r="H16" s="206" t="str">
        <f>+B15</f>
        <v>Imposte</v>
      </c>
      <c r="I16" s="207"/>
      <c r="J16" s="209">
        <f>+C15</f>
        <v>500</v>
      </c>
      <c r="K16" s="213"/>
      <c r="L16" s="214"/>
      <c r="P16" s="115">
        <f>+J16</f>
        <v>500</v>
      </c>
    </row>
    <row r="17" spans="2:17" ht="16.5" thickBot="1">
      <c r="B17" s="19" t="s">
        <v>21</v>
      </c>
      <c r="C17" s="20">
        <v>55760</v>
      </c>
      <c r="H17" s="210" t="s">
        <v>62</v>
      </c>
      <c r="I17" s="211"/>
      <c r="J17" s="212">
        <f>+J13-J15-J16</f>
        <v>440</v>
      </c>
      <c r="K17" s="217"/>
      <c r="L17" s="218"/>
      <c r="P17" s="116">
        <f>+P13-P15-P16</f>
        <v>1260</v>
      </c>
      <c r="Q17" s="93" t="s">
        <v>60</v>
      </c>
    </row>
    <row r="19" spans="2:17" ht="15.75" thickBot="1"/>
    <row r="20" spans="2:17" ht="15.75" thickBot="1">
      <c r="F20" s="179" t="s">
        <v>46</v>
      </c>
      <c r="G20" s="174" t="s">
        <v>122</v>
      </c>
      <c r="H20" s="174"/>
      <c r="I20" s="69" t="s">
        <v>47</v>
      </c>
      <c r="J20" s="173" t="s">
        <v>48</v>
      </c>
      <c r="K20" s="173"/>
    </row>
    <row r="21" spans="2:17" ht="16.5" thickBot="1">
      <c r="B21" s="27" t="s">
        <v>1</v>
      </c>
      <c r="C21" s="28" t="s">
        <v>2</v>
      </c>
      <c r="D21" s="29" t="s">
        <v>3</v>
      </c>
      <c r="F21" s="220" t="s">
        <v>102</v>
      </c>
      <c r="G21" s="71" t="s">
        <v>52</v>
      </c>
      <c r="H21" s="72" t="s">
        <v>121</v>
      </c>
      <c r="I21" s="69"/>
      <c r="J21" s="70" t="s">
        <v>49</v>
      </c>
      <c r="K21" s="70" t="s">
        <v>50</v>
      </c>
    </row>
    <row r="22" spans="2:17" ht="16.5" thickBot="1">
      <c r="B22" s="4" t="s">
        <v>5</v>
      </c>
      <c r="C22" s="5">
        <v>500</v>
      </c>
      <c r="D22" s="5">
        <v>200</v>
      </c>
      <c r="F22" s="181">
        <f>-D22+C22</f>
        <v>300</v>
      </c>
      <c r="G22" s="51"/>
      <c r="H22" s="42"/>
      <c r="I22" s="64"/>
      <c r="J22" s="57"/>
      <c r="K22" s="57"/>
    </row>
    <row r="23" spans="2:17" s="41" customFormat="1" ht="16.5" thickBot="1">
      <c r="B23" s="39" t="s">
        <v>7</v>
      </c>
      <c r="C23" s="40">
        <v>3000</v>
      </c>
      <c r="D23" s="40">
        <v>4040</v>
      </c>
      <c r="F23" s="182">
        <f t="shared" ref="F23:F26" si="0">-D23+C23</f>
        <v>-1040</v>
      </c>
      <c r="G23" s="51"/>
      <c r="H23" s="223">
        <f>+F23</f>
        <v>-1040</v>
      </c>
      <c r="I23" s="64"/>
      <c r="J23" s="57"/>
      <c r="K23" s="57"/>
    </row>
    <row r="24" spans="2:17" s="41" customFormat="1" ht="16.5" thickBot="1">
      <c r="B24" s="39" t="s">
        <v>9</v>
      </c>
      <c r="C24" s="40">
        <v>4500</v>
      </c>
      <c r="D24" s="40">
        <v>5760</v>
      </c>
      <c r="F24" s="182">
        <f t="shared" si="0"/>
        <v>-1260</v>
      </c>
      <c r="G24" s="51"/>
      <c r="H24" s="223">
        <f>+F24</f>
        <v>-1260</v>
      </c>
      <c r="I24" s="64"/>
      <c r="J24" s="57"/>
      <c r="K24" s="57"/>
    </row>
    <row r="25" spans="2:17" s="63" customFormat="1" ht="16.5" thickBot="1">
      <c r="B25" s="61" t="s">
        <v>11</v>
      </c>
      <c r="C25" s="62">
        <v>10500</v>
      </c>
      <c r="D25" s="62">
        <v>13000</v>
      </c>
      <c r="F25" s="183">
        <f t="shared" si="0"/>
        <v>-2500</v>
      </c>
      <c r="G25" s="51"/>
      <c r="H25" s="42"/>
      <c r="I25" s="224">
        <f>+F25</f>
        <v>-2500</v>
      </c>
      <c r="J25" s="57"/>
      <c r="K25" s="57"/>
    </row>
    <row r="26" spans="2:17" s="63" customFormat="1" ht="16.5" thickBot="1">
      <c r="B26" s="65" t="s">
        <v>14</v>
      </c>
      <c r="C26" s="66">
        <v>1000</v>
      </c>
      <c r="D26" s="67">
        <v>800</v>
      </c>
      <c r="F26" s="184">
        <f t="shared" si="0"/>
        <v>200</v>
      </c>
      <c r="G26" s="51"/>
      <c r="H26" s="42"/>
      <c r="I26" s="64">
        <f>+F26</f>
        <v>200</v>
      </c>
      <c r="J26" s="57"/>
      <c r="K26" s="57"/>
    </row>
    <row r="27" spans="2:17" ht="16.5" thickBot="1">
      <c r="B27" s="31" t="s">
        <v>21</v>
      </c>
      <c r="C27" s="32">
        <v>19500</v>
      </c>
      <c r="D27" s="33">
        <v>23800</v>
      </c>
      <c r="F27" s="185">
        <f>SUM(F22:F26)</f>
        <v>-4300</v>
      </c>
      <c r="G27" s="51"/>
      <c r="H27" s="42"/>
      <c r="I27" s="64"/>
      <c r="J27" s="57"/>
      <c r="K27" s="57"/>
    </row>
    <row r="28" spans="2:17" ht="15.75" thickBot="1">
      <c r="F28" s="180"/>
      <c r="G28" s="51"/>
      <c r="H28" s="42"/>
      <c r="I28" s="64"/>
      <c r="J28" s="57"/>
      <c r="K28" s="57"/>
    </row>
    <row r="29" spans="2:17" ht="16.5" thickBot="1">
      <c r="B29" s="27" t="s">
        <v>4</v>
      </c>
      <c r="C29" s="28" t="s">
        <v>2</v>
      </c>
      <c r="D29" s="29" t="s">
        <v>3</v>
      </c>
      <c r="F29" s="180"/>
      <c r="G29" s="51"/>
      <c r="H29" s="42"/>
      <c r="I29" s="64"/>
      <c r="J29" s="57"/>
      <c r="K29" s="57"/>
    </row>
    <row r="30" spans="2:17" s="41" customFormat="1" ht="16.5" thickBot="1">
      <c r="B30" s="43" t="s">
        <v>6</v>
      </c>
      <c r="C30" s="40">
        <v>4300</v>
      </c>
      <c r="D30" s="40">
        <v>3200</v>
      </c>
      <c r="F30" s="186">
        <f t="shared" ref="F30:F39" si="1">+D30-C30</f>
        <v>-1100</v>
      </c>
      <c r="G30" s="51"/>
      <c r="H30" s="223">
        <f>+F30</f>
        <v>-1100</v>
      </c>
      <c r="I30" s="64"/>
      <c r="J30" s="57"/>
      <c r="K30" s="57"/>
    </row>
    <row r="31" spans="2:17" s="41" customFormat="1" ht="16.5" thickBot="1">
      <c r="B31" s="44" t="s">
        <v>8</v>
      </c>
      <c r="C31" s="40">
        <v>3200</v>
      </c>
      <c r="D31" s="40">
        <v>3500</v>
      </c>
      <c r="F31" s="186">
        <f t="shared" si="1"/>
        <v>300</v>
      </c>
      <c r="G31" s="51"/>
      <c r="H31" s="223">
        <f>+F31</f>
        <v>300</v>
      </c>
      <c r="I31" s="64"/>
      <c r="J31" s="57"/>
      <c r="K31" s="57"/>
    </row>
    <row r="32" spans="2:17" s="41" customFormat="1" ht="16.5" thickBot="1">
      <c r="B32" s="44" t="s">
        <v>10</v>
      </c>
      <c r="C32" s="45">
        <v>350</v>
      </c>
      <c r="D32" s="45">
        <v>500</v>
      </c>
      <c r="F32" s="186">
        <f t="shared" si="1"/>
        <v>150</v>
      </c>
      <c r="G32" s="51"/>
      <c r="H32" s="223">
        <f>+F32</f>
        <v>150</v>
      </c>
      <c r="I32" s="64"/>
      <c r="J32" s="57"/>
      <c r="K32" s="57"/>
    </row>
    <row r="33" spans="1:12" s="63" customFormat="1" ht="16.5" thickBot="1">
      <c r="B33" s="73" t="s">
        <v>12</v>
      </c>
      <c r="C33" s="74">
        <v>0</v>
      </c>
      <c r="D33" s="62">
        <v>1000</v>
      </c>
      <c r="F33" s="187">
        <f t="shared" si="1"/>
        <v>1000</v>
      </c>
      <c r="G33" s="64"/>
      <c r="H33" s="64"/>
      <c r="I33" s="64">
        <f>+F33</f>
        <v>1000</v>
      </c>
      <c r="J33" s="64"/>
      <c r="K33" s="64"/>
    </row>
    <row r="34" spans="1:12" s="56" customFormat="1" ht="16.5" thickBot="1">
      <c r="B34" s="54" t="s">
        <v>15</v>
      </c>
      <c r="C34" s="55">
        <v>2000</v>
      </c>
      <c r="D34" s="55">
        <v>3800</v>
      </c>
      <c r="F34" s="188">
        <f t="shared" si="1"/>
        <v>1800</v>
      </c>
      <c r="G34" s="51"/>
      <c r="H34" s="42"/>
      <c r="I34" s="64"/>
      <c r="J34" s="225">
        <f>+F34</f>
        <v>1800</v>
      </c>
      <c r="K34" s="57"/>
    </row>
    <row r="35" spans="1:12" s="50" customFormat="1" ht="16.5" thickBot="1">
      <c r="B35" s="48" t="s">
        <v>16</v>
      </c>
      <c r="C35" s="49">
        <v>1200</v>
      </c>
      <c r="D35" s="49">
        <v>1300</v>
      </c>
      <c r="F35" s="189">
        <f t="shared" si="1"/>
        <v>100</v>
      </c>
      <c r="G35" s="226">
        <v>320</v>
      </c>
      <c r="H35" s="227">
        <v>-220</v>
      </c>
      <c r="I35" s="64"/>
      <c r="J35" s="57"/>
      <c r="K35" s="57"/>
    </row>
    <row r="36" spans="1:12" s="50" customFormat="1" ht="16.5" thickBot="1">
      <c r="B36" s="48" t="s">
        <v>17</v>
      </c>
      <c r="C36" s="49">
        <v>2500</v>
      </c>
      <c r="D36" s="49">
        <v>3000</v>
      </c>
      <c r="F36" s="189">
        <f t="shared" si="1"/>
        <v>500</v>
      </c>
      <c r="G36" s="51">
        <f>+F36</f>
        <v>500</v>
      </c>
      <c r="H36" s="42"/>
      <c r="I36" s="64"/>
      <c r="J36" s="57"/>
      <c r="K36" s="57"/>
    </row>
    <row r="37" spans="1:12" s="56" customFormat="1" ht="16.5" thickBot="1">
      <c r="B37" s="54" t="s">
        <v>18</v>
      </c>
      <c r="C37" s="55">
        <v>5000</v>
      </c>
      <c r="D37" s="55">
        <v>7000</v>
      </c>
      <c r="F37" s="188">
        <f t="shared" si="1"/>
        <v>2000</v>
      </c>
      <c r="G37" s="51"/>
      <c r="H37" s="42"/>
      <c r="I37" s="64"/>
      <c r="J37" s="57"/>
      <c r="K37" s="228">
        <f>+F37-500</f>
        <v>1500</v>
      </c>
    </row>
    <row r="38" spans="1:12" s="56" customFormat="1" ht="16.5" thickBot="1">
      <c r="B38" s="54" t="s">
        <v>63</v>
      </c>
      <c r="C38" s="58">
        <f>50+900</f>
        <v>950</v>
      </c>
      <c r="D38" s="58">
        <v>60</v>
      </c>
      <c r="F38" s="188">
        <f t="shared" si="1"/>
        <v>-890</v>
      </c>
      <c r="G38" s="51"/>
      <c r="H38" s="42"/>
      <c r="I38" s="64"/>
      <c r="J38" s="57"/>
      <c r="K38" s="228">
        <f>+F38+500</f>
        <v>-390</v>
      </c>
    </row>
    <row r="39" spans="1:12" s="50" customFormat="1" ht="16.5" thickBot="1">
      <c r="B39" s="48" t="s">
        <v>20</v>
      </c>
      <c r="C39" s="52"/>
      <c r="D39" s="60">
        <v>440</v>
      </c>
      <c r="F39" s="189">
        <f t="shared" si="1"/>
        <v>440</v>
      </c>
      <c r="G39" s="51">
        <f>+F39</f>
        <v>440</v>
      </c>
      <c r="H39" s="42"/>
      <c r="I39" s="64"/>
      <c r="J39" s="57"/>
      <c r="K39" s="57"/>
    </row>
    <row r="40" spans="1:12" ht="16.5" thickBot="1">
      <c r="B40" s="30" t="s">
        <v>21</v>
      </c>
      <c r="C40" s="13">
        <v>19500</v>
      </c>
      <c r="D40" s="81">
        <v>23800</v>
      </c>
      <c r="F40" s="190">
        <f>SUM(F30:F39)</f>
        <v>4300</v>
      </c>
      <c r="G40" s="51"/>
      <c r="H40" s="42"/>
      <c r="I40" s="64"/>
      <c r="J40" s="57"/>
      <c r="K40" s="57"/>
    </row>
    <row r="41" spans="1:12" ht="15.75" thickBot="1">
      <c r="G41" s="51"/>
      <c r="H41" s="42"/>
      <c r="I41" s="64"/>
      <c r="J41" s="57"/>
      <c r="K41" s="57"/>
    </row>
    <row r="42" spans="1:12" ht="15.75" thickBot="1">
      <c r="F42" s="38">
        <f>SUM(G42:K42)</f>
        <v>-300</v>
      </c>
      <c r="G42" s="83">
        <f>SUM(G21:G39)</f>
        <v>1260</v>
      </c>
      <c r="H42" s="143">
        <f>SUM(H21:H39)</f>
        <v>-3170</v>
      </c>
      <c r="I42" s="82">
        <f>SUM(I21:I39)</f>
        <v>-1300</v>
      </c>
      <c r="J42" s="141">
        <f>SUM(J21:J39)</f>
        <v>1800</v>
      </c>
      <c r="K42" s="142">
        <f>SUM(K21:K39)</f>
        <v>1110</v>
      </c>
    </row>
    <row r="43" spans="1:12" ht="15.75" thickBot="1">
      <c r="G43" s="175">
        <f>+H42+G42</f>
        <v>-1910</v>
      </c>
      <c r="H43" s="176"/>
      <c r="I43" s="69"/>
      <c r="J43" s="177">
        <f>+J42+K42</f>
        <v>2910</v>
      </c>
      <c r="K43" s="178"/>
    </row>
    <row r="46" spans="1:12">
      <c r="B46" s="117" t="s">
        <v>64</v>
      </c>
      <c r="C46" s="118"/>
      <c r="F46"/>
      <c r="G46"/>
      <c r="H46" s="35"/>
      <c r="I46" s="64"/>
      <c r="J46" s="57"/>
      <c r="K46" s="42"/>
      <c r="L46" s="47"/>
    </row>
    <row r="47" spans="1:12">
      <c r="F47"/>
      <c r="G47"/>
      <c r="H47" s="35"/>
      <c r="I47" s="64"/>
      <c r="J47" s="57"/>
      <c r="K47" s="42"/>
      <c r="L47" s="47"/>
    </row>
    <row r="48" spans="1:12">
      <c r="A48" s="119" t="s">
        <v>65</v>
      </c>
      <c r="B48" s="120" t="s">
        <v>66</v>
      </c>
      <c r="C48" s="46"/>
      <c r="D48" s="46"/>
      <c r="G48" s="120" t="s">
        <v>67</v>
      </c>
      <c r="H48" s="46"/>
      <c r="I48"/>
      <c r="J48" s="35"/>
      <c r="K48" s="42"/>
      <c r="L48" s="47"/>
    </row>
    <row r="49" spans="2:12">
      <c r="G49"/>
      <c r="H49"/>
      <c r="I49"/>
      <c r="J49" s="35"/>
      <c r="K49" s="42"/>
      <c r="L49" s="47"/>
    </row>
    <row r="50" spans="2:12">
      <c r="B50" t="s">
        <v>20</v>
      </c>
      <c r="C50">
        <f>+C16</f>
        <v>440</v>
      </c>
      <c r="G50" t="s">
        <v>20</v>
      </c>
      <c r="H50">
        <f>+C50</f>
        <v>440</v>
      </c>
      <c r="I50"/>
      <c r="J50" s="35"/>
      <c r="K50" s="42"/>
      <c r="L50" s="47"/>
    </row>
    <row r="51" spans="2:12">
      <c r="G51" s="90" t="s">
        <v>33</v>
      </c>
      <c r="H51" s="90">
        <f>+C14</f>
        <v>550</v>
      </c>
      <c r="I51"/>
      <c r="J51" s="35"/>
      <c r="K51" s="42"/>
      <c r="L51" s="47"/>
    </row>
    <row r="52" spans="2:12">
      <c r="G52" s="90" t="s">
        <v>34</v>
      </c>
      <c r="H52" s="90">
        <f>+C15</f>
        <v>500</v>
      </c>
      <c r="I52"/>
      <c r="J52" s="35"/>
      <c r="K52" s="42"/>
      <c r="L52" s="47"/>
    </row>
    <row r="53" spans="2:12">
      <c r="G53" t="s">
        <v>58</v>
      </c>
      <c r="H53" s="34">
        <f>SUM(H50:H52)</f>
        <v>1490</v>
      </c>
      <c r="I53"/>
      <c r="J53" s="35"/>
      <c r="K53" s="42"/>
      <c r="L53" s="47"/>
    </row>
    <row r="54" spans="2:12">
      <c r="G54"/>
      <c r="H54"/>
      <c r="I54"/>
      <c r="J54" s="35"/>
      <c r="K54" s="42"/>
      <c r="L54" s="47"/>
    </row>
    <row r="55" spans="2:12" s="121" customFormat="1">
      <c r="B55" s="121" t="s">
        <v>68</v>
      </c>
      <c r="G55" s="121" t="s">
        <v>68</v>
      </c>
      <c r="J55" s="122"/>
      <c r="K55" s="123"/>
      <c r="L55" s="124"/>
    </row>
    <row r="56" spans="2:12">
      <c r="G56"/>
      <c r="H56"/>
      <c r="I56"/>
      <c r="J56" s="35"/>
      <c r="K56" s="42"/>
      <c r="L56" s="47"/>
    </row>
    <row r="57" spans="2:12" s="50" customFormat="1">
      <c r="B57" s="94" t="str">
        <f>+B10</f>
        <v>Accantonamento TFR</v>
      </c>
      <c r="C57" s="135">
        <f>+C10</f>
        <v>320</v>
      </c>
      <c r="F57" s="51"/>
      <c r="G57" s="94" t="str">
        <f>+B57</f>
        <v>Accantonamento TFR</v>
      </c>
      <c r="H57" s="135">
        <f>+C57</f>
        <v>320</v>
      </c>
      <c r="J57" s="51"/>
      <c r="K57" s="51"/>
      <c r="L57" s="51"/>
    </row>
    <row r="58" spans="2:12" s="50" customFormat="1">
      <c r="B58" s="94" t="str">
        <f>+B12</f>
        <v>Ammortamenti</v>
      </c>
      <c r="C58" s="135">
        <f>+C12</f>
        <v>500</v>
      </c>
      <c r="F58" s="51"/>
      <c r="G58" s="94" t="str">
        <f>+B58</f>
        <v>Ammortamenti</v>
      </c>
      <c r="H58" s="135">
        <f>+C58</f>
        <v>500</v>
      </c>
      <c r="J58" s="51"/>
      <c r="K58" s="51"/>
      <c r="L58" s="51"/>
    </row>
    <row r="59" spans="2:12">
      <c r="G59"/>
      <c r="H59"/>
      <c r="I59"/>
      <c r="J59" s="35"/>
      <c r="K59" s="42"/>
      <c r="L59" s="47"/>
    </row>
    <row r="60" spans="2:12">
      <c r="B60" t="s">
        <v>69</v>
      </c>
      <c r="C60">
        <f>SUM(C50:C59)</f>
        <v>1260</v>
      </c>
      <c r="G60" s="26" t="s">
        <v>70</v>
      </c>
      <c r="H60">
        <f>SUM(H53:H59)</f>
        <v>2310</v>
      </c>
      <c r="I60" t="s">
        <v>57</v>
      </c>
      <c r="J60" s="35"/>
      <c r="K60" s="42"/>
      <c r="L60" s="47"/>
    </row>
    <row r="61" spans="2:12">
      <c r="G61"/>
      <c r="H61"/>
      <c r="I61"/>
      <c r="J61" s="35"/>
      <c r="K61" s="42"/>
      <c r="L61" s="47"/>
    </row>
    <row r="62" spans="2:12" s="121" customFormat="1">
      <c r="B62" s="121" t="s">
        <v>71</v>
      </c>
      <c r="G62" s="121" t="s">
        <v>71</v>
      </c>
      <c r="J62" s="122"/>
      <c r="K62" s="123"/>
      <c r="L62" s="124"/>
    </row>
    <row r="63" spans="2:12">
      <c r="B63" s="125" t="s">
        <v>72</v>
      </c>
      <c r="C63" s="136">
        <f>+F23</f>
        <v>-1040</v>
      </c>
      <c r="G63" s="125" t="s">
        <v>72</v>
      </c>
      <c r="H63" s="41">
        <f>+C63</f>
        <v>-1040</v>
      </c>
      <c r="I63"/>
      <c r="J63" s="35"/>
      <c r="K63" s="42"/>
      <c r="L63" s="47"/>
    </row>
    <row r="64" spans="2:12">
      <c r="B64" s="125" t="s">
        <v>97</v>
      </c>
      <c r="C64" s="136">
        <f>+F32</f>
        <v>150</v>
      </c>
      <c r="G64" s="125" t="s">
        <v>97</v>
      </c>
      <c r="H64" s="41">
        <f>+C64</f>
        <v>150</v>
      </c>
      <c r="I64"/>
      <c r="J64" s="35"/>
      <c r="K64" s="42"/>
      <c r="L64" s="47"/>
    </row>
    <row r="65" spans="2:12">
      <c r="B65" s="125" t="s">
        <v>73</v>
      </c>
      <c r="C65" s="136">
        <f>+F24</f>
        <v>-1260</v>
      </c>
      <c r="G65" s="125" t="s">
        <v>73</v>
      </c>
      <c r="H65" s="41">
        <f>+C65</f>
        <v>-1260</v>
      </c>
      <c r="I65"/>
      <c r="J65" s="35"/>
      <c r="K65" s="42"/>
      <c r="L65" s="47"/>
    </row>
    <row r="66" spans="2:12">
      <c r="B66" s="125" t="s">
        <v>74</v>
      </c>
      <c r="C66" s="41">
        <f>+F30</f>
        <v>-1100</v>
      </c>
      <c r="G66" s="125" t="s">
        <v>74</v>
      </c>
      <c r="H66" s="41">
        <f>+C66</f>
        <v>-1100</v>
      </c>
      <c r="I66"/>
      <c r="J66" s="35"/>
      <c r="K66" s="42"/>
      <c r="L66" s="47"/>
    </row>
    <row r="67" spans="2:12">
      <c r="B67" s="125" t="s">
        <v>75</v>
      </c>
      <c r="C67" s="41">
        <f>+F31</f>
        <v>300</v>
      </c>
      <c r="G67" s="125"/>
      <c r="H67" s="41"/>
      <c r="I67"/>
      <c r="J67" s="35"/>
      <c r="K67" s="42"/>
      <c r="L67" s="47"/>
    </row>
    <row r="68" spans="2:12">
      <c r="B68" s="125" t="s">
        <v>98</v>
      </c>
      <c r="C68" s="41">
        <f>+H35</f>
        <v>-220</v>
      </c>
      <c r="G68" s="125"/>
      <c r="H68" s="41"/>
      <c r="I68"/>
      <c r="J68" s="35"/>
      <c r="K68" s="42"/>
      <c r="L68" s="47"/>
    </row>
    <row r="69" spans="2:12">
      <c r="B69" s="125" t="s">
        <v>76</v>
      </c>
      <c r="C69" s="137">
        <f>SUM(C63:C68)</f>
        <v>-3170</v>
      </c>
      <c r="G69" s="125" t="s">
        <v>76</v>
      </c>
      <c r="H69" s="126">
        <f>SUM(H63:H67)</f>
        <v>-3250</v>
      </c>
      <c r="I69"/>
      <c r="J69" s="35"/>
      <c r="K69" s="42"/>
      <c r="L69" s="47"/>
    </row>
    <row r="70" spans="2:12">
      <c r="G70"/>
      <c r="H70"/>
      <c r="I70"/>
      <c r="J70" s="35"/>
      <c r="K70" s="42"/>
      <c r="L70" s="47"/>
    </row>
    <row r="71" spans="2:12">
      <c r="B71" t="s">
        <v>77</v>
      </c>
      <c r="C71">
        <f>+C60+C69</f>
        <v>-1910</v>
      </c>
      <c r="G71" t="s">
        <v>78</v>
      </c>
      <c r="H71">
        <f>+H60+H69</f>
        <v>-940</v>
      </c>
      <c r="I71"/>
      <c r="J71" s="35"/>
      <c r="K71" s="42"/>
      <c r="L71" s="47"/>
    </row>
    <row r="72" spans="2:12">
      <c r="G72"/>
      <c r="H72"/>
      <c r="I72"/>
      <c r="J72" s="35"/>
      <c r="K72" s="42"/>
      <c r="L72" s="47"/>
    </row>
    <row r="73" spans="2:12">
      <c r="G73" s="90" t="s">
        <v>33</v>
      </c>
      <c r="H73" s="90">
        <f>-H51</f>
        <v>-550</v>
      </c>
      <c r="I73"/>
      <c r="J73" s="35"/>
      <c r="K73" s="42"/>
      <c r="L73" s="47"/>
    </row>
    <row r="74" spans="2:12">
      <c r="G74" s="90" t="s">
        <v>34</v>
      </c>
      <c r="H74" s="90">
        <f>-H52</f>
        <v>-500</v>
      </c>
      <c r="I74"/>
      <c r="J74" s="35"/>
      <c r="K74" s="42"/>
      <c r="L74" s="47"/>
    </row>
    <row r="75" spans="2:12">
      <c r="G75" s="125" t="s">
        <v>75</v>
      </c>
      <c r="H75" s="41">
        <f>+C67</f>
        <v>300</v>
      </c>
      <c r="I75"/>
      <c r="J75" s="35"/>
      <c r="K75" s="42"/>
      <c r="L75" s="47"/>
    </row>
    <row r="76" spans="2:12">
      <c r="G76" t="s">
        <v>79</v>
      </c>
      <c r="H76" s="34">
        <f>SUM(H74:H75)</f>
        <v>-200</v>
      </c>
      <c r="I76"/>
      <c r="J76" s="35"/>
      <c r="K76" s="42"/>
      <c r="L76" s="47"/>
    </row>
    <row r="77" spans="2:12">
      <c r="G77" s="41" t="s">
        <v>99</v>
      </c>
      <c r="H77" s="41">
        <f>+H35</f>
        <v>-220</v>
      </c>
      <c r="I77"/>
      <c r="J77" s="35"/>
      <c r="K77" s="42"/>
      <c r="L77" s="47"/>
    </row>
    <row r="78" spans="2:12">
      <c r="G78"/>
      <c r="H78"/>
      <c r="I78"/>
      <c r="J78" s="35"/>
      <c r="K78" s="42"/>
      <c r="L78" s="47"/>
    </row>
    <row r="79" spans="2:12">
      <c r="G79" t="s">
        <v>77</v>
      </c>
      <c r="H79">
        <f>+H71+H73+H76+H77</f>
        <v>-1910</v>
      </c>
      <c r="I79"/>
      <c r="J79" s="35"/>
      <c r="K79" s="42"/>
      <c r="L79" s="47"/>
    </row>
    <row r="80" spans="2:12">
      <c r="F80"/>
      <c r="G80"/>
      <c r="H80"/>
      <c r="I80" s="35"/>
      <c r="J80" s="57"/>
      <c r="K80" s="42"/>
      <c r="L80" s="47"/>
    </row>
    <row r="81" spans="1:12">
      <c r="F81"/>
      <c r="G81"/>
      <c r="H81"/>
      <c r="I81" s="35"/>
      <c r="J81" s="57"/>
      <c r="K81" s="42"/>
      <c r="L81" s="47"/>
    </row>
    <row r="82" spans="1:12">
      <c r="A82" s="127" t="s">
        <v>80</v>
      </c>
      <c r="B82" s="128" t="s">
        <v>81</v>
      </c>
      <c r="F82"/>
      <c r="G82"/>
      <c r="H82"/>
      <c r="I82" s="35"/>
      <c r="J82" s="57"/>
      <c r="K82" s="42"/>
      <c r="L82" s="47"/>
    </row>
    <row r="83" spans="1:12">
      <c r="B83" s="128"/>
      <c r="F83"/>
      <c r="G83"/>
      <c r="H83"/>
      <c r="I83" s="35"/>
      <c r="J83" s="57"/>
      <c r="K83" s="42"/>
      <c r="L83" s="47"/>
    </row>
    <row r="84" spans="1:12">
      <c r="B84" s="63" t="s">
        <v>82</v>
      </c>
      <c r="C84" s="138">
        <f>+I25</f>
        <v>-2500</v>
      </c>
      <c r="F84"/>
      <c r="G84"/>
      <c r="H84"/>
      <c r="I84" s="35"/>
      <c r="J84" s="57"/>
      <c r="K84" s="42"/>
      <c r="L84" s="47"/>
    </row>
    <row r="85" spans="1:12">
      <c r="B85" s="129" t="s">
        <v>83</v>
      </c>
      <c r="C85" s="63">
        <f>+I33</f>
        <v>1000</v>
      </c>
      <c r="F85"/>
      <c r="G85"/>
      <c r="H85"/>
      <c r="I85" s="35"/>
      <c r="J85" s="57"/>
      <c r="K85" s="42"/>
      <c r="L85" s="47"/>
    </row>
    <row r="86" spans="1:12">
      <c r="B86" s="63" t="s">
        <v>21</v>
      </c>
      <c r="C86" s="130">
        <f>SUM(C84:C85)</f>
        <v>-1500</v>
      </c>
      <c r="F86"/>
      <c r="G86"/>
      <c r="H86"/>
      <c r="I86" s="35"/>
      <c r="J86" s="57"/>
      <c r="K86" s="42"/>
      <c r="L86" s="47"/>
    </row>
    <row r="87" spans="1:12">
      <c r="B87" s="63"/>
      <c r="C87" s="139"/>
      <c r="F87"/>
      <c r="G87"/>
      <c r="H87"/>
      <c r="I87" s="35"/>
      <c r="J87" s="57"/>
      <c r="K87" s="42"/>
      <c r="L87" s="47"/>
    </row>
    <row r="88" spans="1:12">
      <c r="B88" s="63" t="s">
        <v>100</v>
      </c>
      <c r="C88" s="139">
        <f>+I26</f>
        <v>200</v>
      </c>
      <c r="F88"/>
      <c r="G88"/>
      <c r="H88"/>
      <c r="I88" s="35"/>
      <c r="J88" s="57"/>
      <c r="K88" s="42"/>
      <c r="L88" s="47"/>
    </row>
    <row r="89" spans="1:12">
      <c r="F89"/>
      <c r="G89"/>
      <c r="H89"/>
      <c r="I89" s="35"/>
      <c r="J89" s="57"/>
      <c r="K89" s="42"/>
      <c r="L89" s="47"/>
    </row>
    <row r="90" spans="1:12">
      <c r="B90" s="63" t="s">
        <v>21</v>
      </c>
      <c r="C90" s="128">
        <f>+C88+C86</f>
        <v>-1300</v>
      </c>
      <c r="F90"/>
      <c r="G90"/>
      <c r="H90"/>
      <c r="I90" s="35"/>
      <c r="J90" s="57"/>
      <c r="K90" s="42"/>
      <c r="L90" s="47"/>
    </row>
    <row r="91" spans="1:12">
      <c r="F91"/>
      <c r="G91"/>
      <c r="H91"/>
      <c r="I91" s="35"/>
      <c r="J91" s="57"/>
      <c r="K91" s="42"/>
      <c r="L91" s="47"/>
    </row>
    <row r="92" spans="1:12">
      <c r="A92" s="131" t="s">
        <v>84</v>
      </c>
      <c r="B92" s="56" t="s">
        <v>85</v>
      </c>
      <c r="C92" s="56"/>
      <c r="F92"/>
      <c r="G92"/>
      <c r="H92"/>
      <c r="I92" s="35"/>
      <c r="J92" s="57"/>
      <c r="K92" s="42"/>
      <c r="L92" s="47"/>
    </row>
    <row r="93" spans="1:12">
      <c r="A93" s="56"/>
      <c r="B93" s="56"/>
      <c r="C93" s="56"/>
      <c r="F93"/>
      <c r="G93"/>
      <c r="H93"/>
      <c r="I93" s="35"/>
      <c r="J93" s="57"/>
      <c r="K93" s="42"/>
      <c r="L93" s="47"/>
    </row>
    <row r="94" spans="1:12">
      <c r="A94" s="56"/>
      <c r="B94" s="132" t="s">
        <v>86</v>
      </c>
      <c r="C94" s="56"/>
      <c r="F94"/>
      <c r="G94"/>
      <c r="H94"/>
      <c r="I94" s="35"/>
      <c r="J94" s="57"/>
      <c r="K94" s="42"/>
      <c r="L94" s="47"/>
    </row>
    <row r="95" spans="1:12">
      <c r="A95" s="56"/>
      <c r="B95" s="56" t="s">
        <v>101</v>
      </c>
      <c r="C95" s="56">
        <v>2000</v>
      </c>
      <c r="F95"/>
      <c r="G95"/>
      <c r="H95"/>
      <c r="I95" s="35"/>
      <c r="J95" s="57"/>
      <c r="K95" s="42"/>
      <c r="L95" s="47"/>
    </row>
    <row r="96" spans="1:12">
      <c r="A96" s="56"/>
      <c r="B96" s="56" t="s">
        <v>87</v>
      </c>
      <c r="C96" s="56">
        <v>-200</v>
      </c>
      <c r="F96"/>
      <c r="G96"/>
      <c r="H96" s="35"/>
      <c r="I96" s="64"/>
      <c r="J96" s="57"/>
      <c r="K96" s="42"/>
      <c r="L96" s="47"/>
    </row>
    <row r="97" spans="1:12">
      <c r="A97" s="56"/>
      <c r="B97" s="56" t="s">
        <v>88</v>
      </c>
      <c r="C97" s="133">
        <f>SUM(C95:C96)</f>
        <v>1800</v>
      </c>
      <c r="F97"/>
      <c r="G97"/>
      <c r="H97" s="35"/>
      <c r="I97" s="64"/>
      <c r="J97" s="57"/>
      <c r="K97" s="42"/>
      <c r="L97" s="47"/>
    </row>
    <row r="98" spans="1:12">
      <c r="A98" s="56"/>
      <c r="B98" s="56"/>
      <c r="C98" s="56"/>
      <c r="F98"/>
      <c r="G98"/>
      <c r="H98" s="35"/>
      <c r="I98" s="64"/>
      <c r="J98" s="57"/>
      <c r="K98" s="42"/>
      <c r="L98" s="47"/>
    </row>
    <row r="99" spans="1:12">
      <c r="A99" s="56"/>
      <c r="B99" s="132" t="s">
        <v>89</v>
      </c>
      <c r="C99" s="56"/>
      <c r="F99"/>
      <c r="G99"/>
      <c r="H99" s="35"/>
      <c r="I99" s="64"/>
      <c r="J99" s="57"/>
      <c r="K99" s="42"/>
      <c r="L99" s="47"/>
    </row>
    <row r="100" spans="1:12">
      <c r="A100" s="56"/>
      <c r="B100" s="56" t="s">
        <v>90</v>
      </c>
      <c r="C100" s="56">
        <f>+K37</f>
        <v>1500</v>
      </c>
      <c r="F100"/>
      <c r="G100"/>
      <c r="H100" s="35"/>
      <c r="I100" s="64"/>
      <c r="J100" s="57"/>
      <c r="K100" s="42"/>
      <c r="L100" s="47"/>
    </row>
    <row r="101" spans="1:12">
      <c r="A101" s="56"/>
      <c r="B101" s="56" t="s">
        <v>91</v>
      </c>
      <c r="C101" s="56">
        <f>+K38</f>
        <v>-390</v>
      </c>
      <c r="F101"/>
      <c r="G101"/>
      <c r="H101" s="35"/>
      <c r="I101" s="64"/>
      <c r="J101" s="57"/>
      <c r="K101" s="42"/>
      <c r="L101" s="47"/>
    </row>
    <row r="102" spans="1:12">
      <c r="A102" s="56"/>
      <c r="B102" s="56" t="s">
        <v>88</v>
      </c>
      <c r="C102" s="133">
        <f>SUM(C100:C101)</f>
        <v>1110</v>
      </c>
      <c r="F102"/>
      <c r="G102"/>
      <c r="H102" s="35"/>
      <c r="I102" s="64"/>
      <c r="J102" s="57"/>
      <c r="K102" s="42"/>
      <c r="L102" s="47"/>
    </row>
    <row r="103" spans="1:12">
      <c r="A103" s="56"/>
      <c r="B103" s="56"/>
      <c r="C103" s="56"/>
      <c r="F103"/>
      <c r="G103"/>
      <c r="H103" s="35"/>
      <c r="I103" s="64"/>
      <c r="J103" s="57"/>
      <c r="K103" s="42"/>
      <c r="L103" s="47"/>
    </row>
    <row r="104" spans="1:12">
      <c r="A104" s="56"/>
      <c r="B104" s="56" t="s">
        <v>92</v>
      </c>
      <c r="C104" s="140">
        <f>+C97+C102</f>
        <v>2910</v>
      </c>
      <c r="F104"/>
      <c r="G104"/>
      <c r="H104" s="35"/>
      <c r="I104" s="64"/>
      <c r="J104" s="57"/>
      <c r="K104" s="42"/>
      <c r="L104" s="47"/>
    </row>
    <row r="105" spans="1:12">
      <c r="F105"/>
      <c r="G105"/>
      <c r="H105" s="35"/>
      <c r="I105" s="64"/>
      <c r="J105" s="57"/>
      <c r="K105" s="42"/>
      <c r="L105" s="47"/>
    </row>
    <row r="106" spans="1:12" ht="15.75" thickBot="1">
      <c r="B106" s="46" t="s">
        <v>93</v>
      </c>
      <c r="C106" s="134">
        <f>+C71+C90+C104</f>
        <v>-300</v>
      </c>
      <c r="F106"/>
      <c r="G106"/>
      <c r="H106" s="35"/>
      <c r="I106" s="64"/>
      <c r="J106" s="57"/>
      <c r="K106" s="42"/>
      <c r="L106" s="47"/>
    </row>
    <row r="107" spans="1:12" ht="15.75" thickTop="1">
      <c r="F107"/>
      <c r="G107"/>
      <c r="H107" s="35"/>
      <c r="I107" s="64"/>
      <c r="J107" s="57"/>
      <c r="K107" s="42"/>
      <c r="L107" s="47"/>
    </row>
    <row r="108" spans="1:12">
      <c r="B108" t="s">
        <v>94</v>
      </c>
      <c r="C108">
        <f>+C22</f>
        <v>500</v>
      </c>
      <c r="F108"/>
      <c r="G108"/>
      <c r="H108" s="35"/>
      <c r="I108" s="64"/>
      <c r="J108" s="57"/>
      <c r="K108" s="42"/>
      <c r="L108" s="47"/>
    </row>
    <row r="109" spans="1:12">
      <c r="B109" t="s">
        <v>95</v>
      </c>
      <c r="C109">
        <f>+D22</f>
        <v>200</v>
      </c>
      <c r="F109"/>
      <c r="G109"/>
      <c r="H109" s="35"/>
      <c r="I109" s="64"/>
      <c r="J109" s="57"/>
      <c r="K109" s="42"/>
      <c r="L109" s="47"/>
    </row>
    <row r="110" spans="1:12" ht="15.75" thickBot="1">
      <c r="B110" t="s">
        <v>96</v>
      </c>
      <c r="C110" s="134">
        <f>+C109-C108</f>
        <v>-300</v>
      </c>
      <c r="F110"/>
      <c r="G110"/>
      <c r="H110" s="35"/>
      <c r="I110" s="64"/>
      <c r="J110" s="57"/>
      <c r="K110" s="42"/>
      <c r="L110" s="47"/>
    </row>
    <row r="111" spans="1:12" ht="15.75" thickTop="1">
      <c r="F111"/>
      <c r="G111"/>
      <c r="H111" s="35"/>
      <c r="I111" s="64"/>
      <c r="J111" s="57"/>
      <c r="K111" s="42"/>
      <c r="L111" s="47"/>
    </row>
    <row r="112" spans="1:12">
      <c r="F112"/>
      <c r="G112"/>
      <c r="H112" s="35"/>
      <c r="I112" s="64"/>
      <c r="J112" s="57"/>
      <c r="K112" s="42"/>
      <c r="L112" s="47"/>
    </row>
    <row r="113" spans="6:12">
      <c r="F113"/>
      <c r="G113"/>
      <c r="H113" s="35"/>
      <c r="I113" s="64"/>
      <c r="J113" s="57"/>
      <c r="K113" s="42"/>
      <c r="L113" s="47"/>
    </row>
    <row r="114" spans="6:12">
      <c r="F114"/>
      <c r="G114"/>
      <c r="H114" s="35"/>
      <c r="I114" s="64"/>
      <c r="J114" s="57"/>
      <c r="K114" s="42"/>
      <c r="L114" s="47"/>
    </row>
    <row r="115" spans="6:12">
      <c r="F115"/>
      <c r="G115"/>
      <c r="H115" s="35"/>
      <c r="I115" s="64"/>
      <c r="J115" s="57"/>
      <c r="K115" s="42"/>
      <c r="L115" s="47"/>
    </row>
    <row r="116" spans="6:12">
      <c r="F116"/>
      <c r="G116"/>
      <c r="H116" s="35"/>
      <c r="I116" s="64"/>
      <c r="J116" s="57"/>
      <c r="K116" s="42"/>
      <c r="L116" s="47"/>
    </row>
    <row r="117" spans="6:12">
      <c r="F117"/>
      <c r="G117"/>
      <c r="H117" s="35"/>
      <c r="I117" s="64"/>
      <c r="J117" s="57"/>
      <c r="K117" s="42"/>
      <c r="L117" s="47"/>
    </row>
    <row r="118" spans="6:12">
      <c r="F118"/>
      <c r="G118"/>
      <c r="H118" s="35"/>
      <c r="I118" s="64"/>
      <c r="J118" s="57"/>
      <c r="K118" s="42"/>
      <c r="L118" s="47"/>
    </row>
    <row r="119" spans="6:12">
      <c r="F119"/>
      <c r="G119"/>
      <c r="H119" s="35"/>
      <c r="I119" s="64"/>
      <c r="J119" s="57"/>
      <c r="K119" s="42"/>
      <c r="L119" s="47"/>
    </row>
    <row r="120" spans="6:12">
      <c r="F120"/>
      <c r="G120"/>
      <c r="H120" s="35"/>
      <c r="I120" s="64"/>
      <c r="J120" s="57"/>
      <c r="K120" s="42"/>
      <c r="L120" s="47"/>
    </row>
    <row r="121" spans="6:12">
      <c r="F121"/>
      <c r="G121"/>
      <c r="H121" s="35"/>
      <c r="I121" s="64"/>
      <c r="J121" s="57"/>
      <c r="K121" s="42"/>
      <c r="L121" s="47"/>
    </row>
    <row r="122" spans="6:12">
      <c r="F122"/>
      <c r="G122"/>
      <c r="H122" s="35"/>
      <c r="I122" s="64"/>
      <c r="J122" s="57"/>
      <c r="K122" s="42"/>
      <c r="L122" s="47"/>
    </row>
    <row r="123" spans="6:12">
      <c r="F123"/>
      <c r="G123"/>
      <c r="H123" s="35"/>
      <c r="I123" s="64"/>
      <c r="J123" s="57"/>
      <c r="K123" s="42"/>
      <c r="L123" s="47"/>
    </row>
    <row r="124" spans="6:12">
      <c r="F124"/>
      <c r="G124"/>
      <c r="H124" s="35"/>
      <c r="I124" s="64"/>
      <c r="J124" s="57"/>
      <c r="K124" s="42"/>
      <c r="L124" s="47"/>
    </row>
    <row r="125" spans="6:12">
      <c r="F125"/>
      <c r="G125"/>
      <c r="H125" s="35"/>
      <c r="I125" s="64"/>
      <c r="J125" s="57"/>
      <c r="K125" s="42"/>
      <c r="L125" s="47"/>
    </row>
    <row r="126" spans="6:12">
      <c r="F126"/>
      <c r="G126"/>
      <c r="H126" s="35"/>
      <c r="I126" s="64"/>
      <c r="J126" s="57"/>
      <c r="K126" s="42"/>
      <c r="L126" s="47"/>
    </row>
  </sheetData>
  <mergeCells count="4">
    <mergeCell ref="J20:K20"/>
    <mergeCell ref="G20:H20"/>
    <mergeCell ref="G43:H43"/>
    <mergeCell ref="J43:K43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Q95"/>
  <sheetViews>
    <sheetView topLeftCell="A53" workbookViewId="0">
      <selection activeCell="A76" sqref="A76"/>
    </sheetView>
  </sheetViews>
  <sheetFormatPr defaultRowHeight="15"/>
  <cols>
    <col min="1" max="1" width="5" customWidth="1"/>
    <col min="2" max="2" width="30.42578125" customWidth="1"/>
    <col min="5" max="5" width="4.42578125" customWidth="1"/>
    <col min="6" max="6" width="25.140625" style="35" customWidth="1"/>
    <col min="7" max="7" width="15.5703125" style="69" customWidth="1"/>
    <col min="8" max="8" width="21.7109375" style="70" customWidth="1"/>
    <col min="9" max="9" width="13.7109375" style="70" customWidth="1"/>
    <col min="10" max="10" width="26.140625" style="68" customWidth="1"/>
    <col min="11" max="11" width="18.85546875" style="71" customWidth="1"/>
    <col min="15" max="15" width="4.5703125" customWidth="1"/>
  </cols>
  <sheetData>
    <row r="1" spans="2:16" ht="15.75" thickBot="1"/>
    <row r="2" spans="2:16" ht="16.5" thickBot="1">
      <c r="B2" s="84" t="s">
        <v>24</v>
      </c>
      <c r="C2" s="85" t="s">
        <v>3</v>
      </c>
      <c r="H2" s="108" t="s">
        <v>55</v>
      </c>
      <c r="I2" s="105"/>
      <c r="J2" s="91"/>
    </row>
    <row r="3" spans="2:16" ht="17.25" thickTop="1" thickBot="1">
      <c r="B3" s="86" t="s">
        <v>26</v>
      </c>
      <c r="C3" s="87">
        <v>50000</v>
      </c>
      <c r="H3" s="104" t="str">
        <f>+B3</f>
        <v>Ricavi</v>
      </c>
      <c r="I3" s="105"/>
      <c r="J3" s="109">
        <f>+C3</f>
        <v>50000</v>
      </c>
    </row>
    <row r="4" spans="2:16" ht="16.5" thickBot="1">
      <c r="B4" s="144" t="s">
        <v>28</v>
      </c>
      <c r="C4" s="145">
        <v>5760</v>
      </c>
      <c r="H4" s="104"/>
      <c r="I4" s="105"/>
      <c r="J4" s="106"/>
    </row>
    <row r="5" spans="2:16" ht="16.5" thickBot="1">
      <c r="B5" s="146" t="s">
        <v>21</v>
      </c>
      <c r="C5" s="147">
        <v>55760</v>
      </c>
      <c r="H5" s="104" t="str">
        <f>+B8</f>
        <v>Acquisti mp</v>
      </c>
      <c r="I5" s="105"/>
      <c r="J5" s="109">
        <f>+C8</f>
        <v>38800</v>
      </c>
    </row>
    <row r="6" spans="2:16" ht="15.75" thickBot="1">
      <c r="H6" s="104" t="s">
        <v>56</v>
      </c>
      <c r="I6" s="105"/>
      <c r="J6" s="109">
        <f>+C13-C4</f>
        <v>-1260</v>
      </c>
    </row>
    <row r="7" spans="2:16" ht="16.5" thickBot="1">
      <c r="B7" s="148" t="s">
        <v>23</v>
      </c>
      <c r="C7" s="149" t="s">
        <v>3</v>
      </c>
      <c r="H7" s="104" t="str">
        <f>+B9</f>
        <v>Costo lavoro dipendente</v>
      </c>
      <c r="I7" s="105"/>
      <c r="J7" s="109">
        <f>+C9</f>
        <v>10000</v>
      </c>
    </row>
    <row r="8" spans="2:16" ht="16.5" thickBot="1">
      <c r="B8" s="4" t="s">
        <v>25</v>
      </c>
      <c r="C8" s="7">
        <v>38800</v>
      </c>
      <c r="H8" s="104" t="str">
        <f>+B11</f>
        <v>Acc. F.do svalutaz. crediti</v>
      </c>
      <c r="I8" s="105"/>
      <c r="J8" s="109">
        <f>+C11</f>
        <v>150</v>
      </c>
    </row>
    <row r="9" spans="2:16" ht="16.5" thickBot="1">
      <c r="B9" s="4" t="s">
        <v>27</v>
      </c>
      <c r="C9" s="7">
        <v>10000</v>
      </c>
      <c r="H9" s="104" t="s">
        <v>57</v>
      </c>
      <c r="I9" s="105"/>
      <c r="J9" s="110">
        <f>+J3-SUM(J5:J8)</f>
        <v>2310</v>
      </c>
      <c r="K9" s="95" t="s">
        <v>59</v>
      </c>
      <c r="P9" s="113">
        <f>+J9</f>
        <v>2310</v>
      </c>
    </row>
    <row r="10" spans="2:16" ht="16.5" thickBot="1">
      <c r="B10" s="59" t="s">
        <v>29</v>
      </c>
      <c r="C10" s="53">
        <v>320</v>
      </c>
      <c r="E10" s="50" t="s">
        <v>54</v>
      </c>
      <c r="H10" s="104"/>
      <c r="I10" s="105"/>
      <c r="J10" s="106"/>
      <c r="P10" s="114"/>
    </row>
    <row r="11" spans="2:16" ht="16.5" thickBot="1">
      <c r="B11" s="4" t="s">
        <v>30</v>
      </c>
      <c r="C11" s="5">
        <v>150</v>
      </c>
      <c r="H11" s="111" t="str">
        <f>+B10</f>
        <v>Accantonamento TFR</v>
      </c>
      <c r="I11" s="92"/>
      <c r="J11" s="112">
        <f>+C10</f>
        <v>320</v>
      </c>
      <c r="P11" s="112">
        <f>+I10</f>
        <v>0</v>
      </c>
    </row>
    <row r="12" spans="2:16" ht="16.5" thickBot="1">
      <c r="B12" s="59" t="s">
        <v>31</v>
      </c>
      <c r="C12" s="53">
        <v>500</v>
      </c>
      <c r="E12" s="50" t="s">
        <v>54</v>
      </c>
      <c r="H12" s="111" t="str">
        <f>+B12</f>
        <v>Ammortamenti</v>
      </c>
      <c r="I12" s="92"/>
      <c r="J12" s="112">
        <f>+C12</f>
        <v>500</v>
      </c>
      <c r="P12" s="112">
        <f>+I12</f>
        <v>0</v>
      </c>
    </row>
    <row r="13" spans="2:16" ht="16.5" thickBot="1">
      <c r="B13" s="4" t="s">
        <v>32</v>
      </c>
      <c r="C13" s="7">
        <v>4500</v>
      </c>
      <c r="H13" s="104" t="s">
        <v>61</v>
      </c>
      <c r="I13" s="105"/>
      <c r="J13" s="107">
        <f>+J9-J11-J12</f>
        <v>1490</v>
      </c>
      <c r="P13" s="107">
        <f>+P9-P11-P12</f>
        <v>2310</v>
      </c>
    </row>
    <row r="14" spans="2:16" ht="16.5" thickBot="1">
      <c r="B14" s="88" t="s">
        <v>33</v>
      </c>
      <c r="C14" s="89">
        <v>550</v>
      </c>
      <c r="E14" s="90" t="s">
        <v>53</v>
      </c>
      <c r="H14" s="97"/>
      <c r="I14" s="96"/>
      <c r="J14" s="98"/>
      <c r="P14" s="115"/>
    </row>
    <row r="15" spans="2:16" ht="16.5" thickBot="1">
      <c r="B15" s="88" t="s">
        <v>34</v>
      </c>
      <c r="C15" s="89">
        <v>500</v>
      </c>
      <c r="E15" s="90" t="s">
        <v>53</v>
      </c>
      <c r="H15" s="100" t="str">
        <f>+B14</f>
        <v>Oneri finanziari</v>
      </c>
      <c r="I15" s="101"/>
      <c r="J15" s="102">
        <f>+C14</f>
        <v>550</v>
      </c>
      <c r="P15" s="115">
        <f>+J15</f>
        <v>550</v>
      </c>
    </row>
    <row r="16" spans="2:16" ht="16.5" thickBot="1">
      <c r="B16" s="16" t="s">
        <v>20</v>
      </c>
      <c r="C16" s="17">
        <v>440</v>
      </c>
      <c r="H16" s="100" t="str">
        <f>+B15</f>
        <v>Imposte</v>
      </c>
      <c r="I16" s="101"/>
      <c r="J16" s="103">
        <f>+C15</f>
        <v>500</v>
      </c>
      <c r="P16" s="115">
        <f>+J16</f>
        <v>500</v>
      </c>
    </row>
    <row r="17" spans="2:17" ht="16.5" thickBot="1">
      <c r="B17" s="19" t="s">
        <v>21</v>
      </c>
      <c r="C17" s="20">
        <v>55760</v>
      </c>
      <c r="H17" s="97" t="s">
        <v>62</v>
      </c>
      <c r="I17" s="96"/>
      <c r="J17" s="99">
        <f>+J13-J15-J16</f>
        <v>440</v>
      </c>
      <c r="P17" s="116">
        <f>+P13-P15-P16</f>
        <v>1260</v>
      </c>
      <c r="Q17" s="93" t="s">
        <v>60</v>
      </c>
    </row>
    <row r="20" spans="2:17" ht="15.75" thickBot="1">
      <c r="F20" s="36" t="s">
        <v>46</v>
      </c>
      <c r="G20" s="69" t="s">
        <v>47</v>
      </c>
      <c r="H20" s="173" t="s">
        <v>48</v>
      </c>
      <c r="I20" s="173"/>
      <c r="J20" s="174" t="s">
        <v>122</v>
      </c>
      <c r="K20" s="174"/>
    </row>
    <row r="21" spans="2:17" ht="16.5" thickBot="1">
      <c r="B21" s="27" t="s">
        <v>1</v>
      </c>
      <c r="C21" s="28" t="s">
        <v>2</v>
      </c>
      <c r="D21" s="29" t="s">
        <v>3</v>
      </c>
      <c r="F21" s="35" t="s">
        <v>102</v>
      </c>
      <c r="H21" s="70" t="s">
        <v>49</v>
      </c>
      <c r="I21" s="70" t="s">
        <v>50</v>
      </c>
      <c r="J21" s="68" t="s">
        <v>51</v>
      </c>
      <c r="K21" s="71" t="s">
        <v>52</v>
      </c>
    </row>
    <row r="22" spans="2:17" ht="16.5" thickBot="1">
      <c r="B22" s="4" t="s">
        <v>5</v>
      </c>
      <c r="C22" s="5">
        <v>500</v>
      </c>
      <c r="D22" s="5">
        <v>200</v>
      </c>
      <c r="F22" s="80">
        <f>-D22+C22</f>
        <v>300</v>
      </c>
    </row>
    <row r="23" spans="2:17" s="41" customFormat="1" ht="16.5" thickBot="1">
      <c r="B23" s="39" t="s">
        <v>7</v>
      </c>
      <c r="C23" s="40">
        <v>3000</v>
      </c>
      <c r="D23" s="40">
        <v>4040</v>
      </c>
      <c r="F23" s="76">
        <f t="shared" ref="F23:F26" si="0">-D23+C23</f>
        <v>-1040</v>
      </c>
      <c r="G23" s="64"/>
      <c r="H23" s="57"/>
      <c r="I23" s="57"/>
      <c r="J23" s="223">
        <f>+F23</f>
        <v>-1040</v>
      </c>
      <c r="K23" s="51"/>
    </row>
    <row r="24" spans="2:17" s="41" customFormat="1" ht="16.5" thickBot="1">
      <c r="B24" s="39" t="s">
        <v>9</v>
      </c>
      <c r="C24" s="40">
        <v>4500</v>
      </c>
      <c r="D24" s="40">
        <v>5760</v>
      </c>
      <c r="F24" s="76">
        <f t="shared" si="0"/>
        <v>-1260</v>
      </c>
      <c r="G24" s="64"/>
      <c r="H24" s="57"/>
      <c r="I24" s="57"/>
      <c r="J24" s="223">
        <f>+F24</f>
        <v>-1260</v>
      </c>
      <c r="K24" s="51"/>
    </row>
    <row r="25" spans="2:17" s="63" customFormat="1" ht="16.5" thickBot="1">
      <c r="B25" s="61" t="s">
        <v>11</v>
      </c>
      <c r="C25" s="62">
        <v>10500</v>
      </c>
      <c r="D25" s="62">
        <v>13000</v>
      </c>
      <c r="F25" s="77">
        <f t="shared" si="0"/>
        <v>-2500</v>
      </c>
      <c r="G25" s="224">
        <f>+F25</f>
        <v>-2500</v>
      </c>
      <c r="H25" s="57"/>
      <c r="I25" s="57"/>
      <c r="J25" s="42"/>
      <c r="K25" s="51"/>
    </row>
    <row r="26" spans="2:17" s="63" customFormat="1" ht="16.5" thickBot="1">
      <c r="B26" s="65" t="s">
        <v>14</v>
      </c>
      <c r="C26" s="66">
        <v>1000</v>
      </c>
      <c r="D26" s="67">
        <v>800</v>
      </c>
      <c r="F26" s="78">
        <f t="shared" si="0"/>
        <v>200</v>
      </c>
      <c r="G26" s="64">
        <f>+F26</f>
        <v>200</v>
      </c>
      <c r="H26" s="57"/>
      <c r="I26" s="57"/>
      <c r="J26" s="42"/>
      <c r="K26" s="51"/>
    </row>
    <row r="27" spans="2:17" ht="16.5" thickBot="1">
      <c r="B27" s="31" t="s">
        <v>21</v>
      </c>
      <c r="C27" s="32">
        <v>19500</v>
      </c>
      <c r="D27" s="33">
        <v>23800</v>
      </c>
      <c r="F27" s="79">
        <f>SUM(F22:F26)</f>
        <v>-4300</v>
      </c>
      <c r="G27" s="64"/>
      <c r="H27" s="57"/>
      <c r="I27" s="57"/>
      <c r="J27" s="42"/>
      <c r="K27" s="51"/>
    </row>
    <row r="28" spans="2:17" ht="15.75" thickBot="1">
      <c r="G28" s="64"/>
      <c r="H28" s="57"/>
      <c r="I28" s="57"/>
      <c r="J28" s="42"/>
      <c r="K28" s="51"/>
    </row>
    <row r="29" spans="2:17" ht="16.5" thickBot="1">
      <c r="B29" s="27" t="s">
        <v>4</v>
      </c>
      <c r="C29" s="28" t="s">
        <v>2</v>
      </c>
      <c r="D29" s="29" t="s">
        <v>3</v>
      </c>
      <c r="G29" s="64"/>
      <c r="H29" s="57"/>
      <c r="I29" s="57"/>
      <c r="J29" s="42"/>
      <c r="K29" s="51"/>
    </row>
    <row r="30" spans="2:17" s="41" customFormat="1" ht="16.5" thickBot="1">
      <c r="B30" s="43" t="s">
        <v>6</v>
      </c>
      <c r="C30" s="40">
        <v>4300</v>
      </c>
      <c r="D30" s="40">
        <v>3200</v>
      </c>
      <c r="F30" s="42">
        <f t="shared" ref="F30:F39" si="1">+D30-C30</f>
        <v>-1100</v>
      </c>
      <c r="G30" s="64"/>
      <c r="H30" s="57"/>
      <c r="I30" s="57"/>
      <c r="J30" s="223">
        <f t="shared" ref="J30:J32" si="2">+F30</f>
        <v>-1100</v>
      </c>
      <c r="K30" s="51"/>
    </row>
    <row r="31" spans="2:17" s="41" customFormat="1" ht="16.5" thickBot="1">
      <c r="B31" s="44" t="s">
        <v>8</v>
      </c>
      <c r="C31" s="40">
        <v>3200</v>
      </c>
      <c r="D31" s="40">
        <v>3500</v>
      </c>
      <c r="F31" s="42">
        <f t="shared" si="1"/>
        <v>300</v>
      </c>
      <c r="G31" s="64"/>
      <c r="H31" s="57"/>
      <c r="I31" s="57"/>
      <c r="J31" s="223">
        <f t="shared" si="2"/>
        <v>300</v>
      </c>
      <c r="K31" s="51"/>
    </row>
    <row r="32" spans="2:17" s="41" customFormat="1" ht="16.5" thickBot="1">
      <c r="B32" s="44" t="s">
        <v>10</v>
      </c>
      <c r="C32" s="45">
        <v>350</v>
      </c>
      <c r="D32" s="45">
        <v>500</v>
      </c>
      <c r="F32" s="42">
        <f t="shared" si="1"/>
        <v>150</v>
      </c>
      <c r="G32" s="64"/>
      <c r="H32" s="57"/>
      <c r="I32" s="57"/>
      <c r="J32" s="223">
        <f t="shared" si="2"/>
        <v>150</v>
      </c>
      <c r="K32" s="51"/>
    </row>
    <row r="33" spans="2:12" s="63" customFormat="1" ht="16.5" thickBot="1">
      <c r="B33" s="73" t="s">
        <v>12</v>
      </c>
      <c r="C33" s="74">
        <v>0</v>
      </c>
      <c r="D33" s="62">
        <v>1000</v>
      </c>
      <c r="F33" s="64">
        <f t="shared" si="1"/>
        <v>1000</v>
      </c>
      <c r="G33" s="64">
        <f>+F33</f>
        <v>1000</v>
      </c>
      <c r="H33" s="64"/>
      <c r="I33" s="64"/>
      <c r="J33" s="64"/>
      <c r="K33" s="64"/>
    </row>
    <row r="34" spans="2:12" s="56" customFormat="1" ht="16.5" thickBot="1">
      <c r="B34" s="54" t="s">
        <v>15</v>
      </c>
      <c r="C34" s="55">
        <v>2000</v>
      </c>
      <c r="D34" s="55">
        <v>3800</v>
      </c>
      <c r="F34" s="57">
        <f t="shared" si="1"/>
        <v>1800</v>
      </c>
      <c r="G34" s="64"/>
      <c r="H34" s="225">
        <f>+F34</f>
        <v>1800</v>
      </c>
      <c r="I34" s="57"/>
      <c r="J34" s="42"/>
      <c r="K34" s="51"/>
    </row>
    <row r="35" spans="2:12" s="50" customFormat="1" ht="16.5" thickBot="1">
      <c r="B35" s="48" t="s">
        <v>16</v>
      </c>
      <c r="C35" s="49">
        <v>1200</v>
      </c>
      <c r="D35" s="49">
        <v>1300</v>
      </c>
      <c r="F35" s="51">
        <f t="shared" si="1"/>
        <v>100</v>
      </c>
      <c r="G35" s="64"/>
      <c r="H35" s="57"/>
      <c r="I35" s="57"/>
      <c r="J35" s="227">
        <v>-220</v>
      </c>
      <c r="K35" s="226">
        <v>320</v>
      </c>
    </row>
    <row r="36" spans="2:12" s="50" customFormat="1" ht="16.5" thickBot="1">
      <c r="B36" s="48" t="s">
        <v>17</v>
      </c>
      <c r="C36" s="49">
        <v>2500</v>
      </c>
      <c r="D36" s="49">
        <v>3000</v>
      </c>
      <c r="F36" s="51">
        <f t="shared" si="1"/>
        <v>500</v>
      </c>
      <c r="G36" s="64"/>
      <c r="H36" s="57"/>
      <c r="I36" s="57"/>
      <c r="J36" s="42"/>
      <c r="K36" s="51">
        <f>+F36</f>
        <v>500</v>
      </c>
    </row>
    <row r="37" spans="2:12" s="56" customFormat="1" ht="16.5" thickBot="1">
      <c r="B37" s="54" t="s">
        <v>18</v>
      </c>
      <c r="C37" s="55">
        <v>5000</v>
      </c>
      <c r="D37" s="55">
        <v>7000</v>
      </c>
      <c r="F37" s="57">
        <f t="shared" si="1"/>
        <v>2000</v>
      </c>
      <c r="G37" s="64"/>
      <c r="H37" s="57"/>
      <c r="I37" s="228">
        <f>+F37-500</f>
        <v>1500</v>
      </c>
      <c r="J37" s="42"/>
      <c r="K37" s="51"/>
    </row>
    <row r="38" spans="2:12" s="56" customFormat="1" ht="16.5" thickBot="1">
      <c r="B38" s="54" t="s">
        <v>63</v>
      </c>
      <c r="C38" s="58">
        <f>50+900</f>
        <v>950</v>
      </c>
      <c r="D38" s="58">
        <v>60</v>
      </c>
      <c r="F38" s="57">
        <f t="shared" si="1"/>
        <v>-890</v>
      </c>
      <c r="G38" s="64"/>
      <c r="H38" s="57"/>
      <c r="I38" s="228">
        <f>+F38+500</f>
        <v>-390</v>
      </c>
      <c r="J38" s="42"/>
      <c r="K38" s="51"/>
    </row>
    <row r="39" spans="2:12" s="50" customFormat="1" ht="16.5" thickBot="1">
      <c r="B39" s="48" t="s">
        <v>20</v>
      </c>
      <c r="C39" s="52"/>
      <c r="D39" s="60">
        <v>440</v>
      </c>
      <c r="F39" s="51">
        <f t="shared" si="1"/>
        <v>440</v>
      </c>
      <c r="G39" s="64"/>
      <c r="H39" s="57"/>
      <c r="I39" s="57"/>
      <c r="J39" s="42"/>
      <c r="K39" s="51">
        <f>+F39</f>
        <v>440</v>
      </c>
    </row>
    <row r="40" spans="2:12" ht="16.5" thickBot="1">
      <c r="B40" s="30" t="s">
        <v>21</v>
      </c>
      <c r="C40" s="13">
        <v>19500</v>
      </c>
      <c r="D40" s="81">
        <v>23800</v>
      </c>
      <c r="F40" s="37">
        <f>SUM(F30:F39)</f>
        <v>4300</v>
      </c>
    </row>
    <row r="41" spans="2:12" ht="15.75" thickBot="1"/>
    <row r="42" spans="2:12" ht="15.75" thickBot="1">
      <c r="F42" s="38">
        <f>SUM(G42:K42)</f>
        <v>-300</v>
      </c>
      <c r="G42" s="82">
        <f>SUM(G21:G39)</f>
        <v>-1300</v>
      </c>
      <c r="H42" s="141">
        <f>SUM(H21:H39)</f>
        <v>1800</v>
      </c>
      <c r="I42" s="142">
        <f>SUM(I21:I39)</f>
        <v>1110</v>
      </c>
      <c r="J42" s="143">
        <f>SUM(J21:J39)</f>
        <v>-3170</v>
      </c>
      <c r="K42" s="83">
        <f>SUM(K21:K39)</f>
        <v>1260</v>
      </c>
    </row>
    <row r="43" spans="2:12" ht="15.75" thickBot="1">
      <c r="H43" s="177">
        <f>+H42+I42</f>
        <v>2910</v>
      </c>
      <c r="I43" s="178"/>
      <c r="J43" s="175">
        <f>+J42+K42</f>
        <v>-1910</v>
      </c>
      <c r="K43" s="176"/>
    </row>
    <row r="46" spans="2:12">
      <c r="B46" s="150" t="s">
        <v>103</v>
      </c>
      <c r="F46"/>
      <c r="G46"/>
      <c r="H46" s="35"/>
      <c r="I46" s="151"/>
      <c r="J46" s="57"/>
      <c r="K46" s="42"/>
      <c r="L46" s="47"/>
    </row>
    <row r="47" spans="2:12">
      <c r="F47"/>
      <c r="G47"/>
      <c r="H47" s="35"/>
      <c r="I47" s="151"/>
      <c r="J47" s="57"/>
      <c r="K47" s="42"/>
      <c r="L47" s="47"/>
    </row>
    <row r="48" spans="2:12">
      <c r="B48" s="152" t="s">
        <v>55</v>
      </c>
      <c r="C48" s="34"/>
      <c r="D48" s="34"/>
      <c r="E48" s="153"/>
      <c r="F48" s="163" t="s">
        <v>105</v>
      </c>
      <c r="G48" s="154"/>
      <c r="H48" s="153" t="s">
        <v>104</v>
      </c>
      <c r="I48" s="34"/>
      <c r="J48" s="168" t="s">
        <v>106</v>
      </c>
      <c r="K48" s="155"/>
      <c r="L48" s="47"/>
    </row>
    <row r="49" spans="2:12">
      <c r="B49" s="108"/>
      <c r="C49" s="105"/>
      <c r="D49" s="91"/>
      <c r="E49" s="156"/>
      <c r="F49" s="75"/>
      <c r="G49" s="157"/>
      <c r="H49" s="156"/>
      <c r="I49" s="156"/>
      <c r="J49" s="158"/>
      <c r="K49" s="159"/>
      <c r="L49" s="47"/>
    </row>
    <row r="50" spans="2:12">
      <c r="B50" s="104" t="s">
        <v>26</v>
      </c>
      <c r="C50" s="105"/>
      <c r="D50" s="109">
        <f>+J3</f>
        <v>50000</v>
      </c>
      <c r="E50" s="160"/>
      <c r="F50" s="75"/>
      <c r="G50" s="157"/>
      <c r="H50" s="160" t="s">
        <v>113</v>
      </c>
      <c r="I50" s="162">
        <f>+F23</f>
        <v>-1040</v>
      </c>
      <c r="J50" s="158" t="s">
        <v>107</v>
      </c>
      <c r="K50" s="167">
        <f>+D50+I50+G50</f>
        <v>48960</v>
      </c>
      <c r="L50" s="47"/>
    </row>
    <row r="51" spans="2:12">
      <c r="B51" s="104"/>
      <c r="C51" s="105"/>
      <c r="D51" s="106"/>
      <c r="E51" s="156"/>
      <c r="F51" s="75"/>
      <c r="G51" s="157"/>
      <c r="H51" s="156"/>
      <c r="I51" s="156"/>
      <c r="J51" s="158"/>
      <c r="K51" s="159"/>
      <c r="L51" s="47"/>
    </row>
    <row r="52" spans="2:12">
      <c r="B52" s="104" t="s">
        <v>25</v>
      </c>
      <c r="C52" s="105"/>
      <c r="D52" s="109">
        <f>-J5</f>
        <v>-38800</v>
      </c>
      <c r="E52" s="160"/>
      <c r="F52" s="75"/>
      <c r="G52" s="157"/>
      <c r="H52" s="160" t="s">
        <v>74</v>
      </c>
      <c r="I52" s="160">
        <f>+F30</f>
        <v>-1100</v>
      </c>
      <c r="J52" s="158" t="s">
        <v>108</v>
      </c>
      <c r="K52" s="167">
        <f>+D52+I52+G52</f>
        <v>-39900</v>
      </c>
      <c r="L52" s="47"/>
    </row>
    <row r="53" spans="2:12">
      <c r="B53" s="104" t="s">
        <v>56</v>
      </c>
      <c r="C53" s="105"/>
      <c r="D53" s="109">
        <f>-J6</f>
        <v>1260</v>
      </c>
      <c r="E53" s="156"/>
      <c r="F53" s="161"/>
      <c r="G53" s="157"/>
      <c r="H53" s="160" t="s">
        <v>73</v>
      </c>
      <c r="I53" s="160">
        <f>+J24</f>
        <v>-1260</v>
      </c>
      <c r="J53" s="158"/>
      <c r="K53" s="167">
        <f>+D53+I53+G53</f>
        <v>0</v>
      </c>
      <c r="L53" s="47"/>
    </row>
    <row r="54" spans="2:12">
      <c r="B54" s="104" t="s">
        <v>27</v>
      </c>
      <c r="C54" s="105"/>
      <c r="D54" s="109">
        <f>-J7</f>
        <v>-10000</v>
      </c>
      <c r="E54" s="156"/>
      <c r="F54" s="161"/>
      <c r="G54" s="157"/>
      <c r="H54" s="156"/>
      <c r="I54" s="156"/>
      <c r="J54" s="158" t="s">
        <v>109</v>
      </c>
      <c r="K54" s="167">
        <f>+D54+I54+G54</f>
        <v>-10000</v>
      </c>
      <c r="L54" s="47"/>
    </row>
    <row r="55" spans="2:12">
      <c r="B55" s="104" t="s">
        <v>30</v>
      </c>
      <c r="C55" s="105"/>
      <c r="D55" s="109">
        <f>-J8</f>
        <v>-150</v>
      </c>
      <c r="E55" s="160"/>
      <c r="F55" s="75"/>
      <c r="G55" s="157"/>
      <c r="H55" s="160" t="s">
        <v>97</v>
      </c>
      <c r="I55" s="160">
        <f>+F32</f>
        <v>150</v>
      </c>
      <c r="J55" s="158"/>
      <c r="K55" s="167">
        <f>+D55+I55+G55</f>
        <v>0</v>
      </c>
      <c r="L55" s="47"/>
    </row>
    <row r="56" spans="2:12">
      <c r="B56" s="104" t="s">
        <v>57</v>
      </c>
      <c r="C56" s="105"/>
      <c r="D56" s="110">
        <f>SUM(D50:D55)</f>
        <v>2310</v>
      </c>
      <c r="E56" s="156"/>
      <c r="F56" s="75"/>
      <c r="G56" s="157"/>
      <c r="H56" s="156"/>
      <c r="I56" s="156"/>
      <c r="J56" s="222" t="s">
        <v>110</v>
      </c>
      <c r="K56" s="221">
        <f>SUM(K50:K55)</f>
        <v>-940</v>
      </c>
      <c r="L56" s="47"/>
    </row>
    <row r="57" spans="2:12">
      <c r="B57" s="104"/>
      <c r="C57" s="105"/>
      <c r="D57" s="106"/>
      <c r="E57" s="156"/>
      <c r="F57" s="75"/>
      <c r="G57" s="157"/>
      <c r="H57" s="156"/>
      <c r="I57" s="156"/>
      <c r="J57" s="158"/>
      <c r="K57" s="167">
        <f>+D57+I57+G57</f>
        <v>0</v>
      </c>
      <c r="L57" s="47"/>
    </row>
    <row r="58" spans="2:12">
      <c r="B58" s="111" t="s">
        <v>29</v>
      </c>
      <c r="C58" s="92"/>
      <c r="D58" s="112">
        <f>-J11</f>
        <v>-320</v>
      </c>
      <c r="E58" s="156"/>
      <c r="F58" s="164" t="str">
        <f>+B58</f>
        <v>Accantonamento TFR</v>
      </c>
      <c r="G58" s="165">
        <f>+K35</f>
        <v>320</v>
      </c>
      <c r="H58" s="160" t="s">
        <v>114</v>
      </c>
      <c r="I58" s="160">
        <f>+J35</f>
        <v>-220</v>
      </c>
      <c r="J58" s="158" t="s">
        <v>115</v>
      </c>
      <c r="K58" s="167">
        <f>+D58+I58+G58</f>
        <v>-220</v>
      </c>
      <c r="L58" s="47"/>
    </row>
    <row r="59" spans="2:12">
      <c r="B59" s="111" t="s">
        <v>31</v>
      </c>
      <c r="C59" s="92"/>
      <c r="D59" s="112">
        <f>-J12</f>
        <v>-500</v>
      </c>
      <c r="E59" s="156"/>
      <c r="F59" s="164" t="str">
        <f>+B59</f>
        <v>Ammortamenti</v>
      </c>
      <c r="G59" s="165">
        <f>+K36</f>
        <v>500</v>
      </c>
      <c r="H59" s="156"/>
      <c r="I59" s="156"/>
      <c r="J59" s="158"/>
      <c r="K59" s="167">
        <f>+D59+I59+G59</f>
        <v>0</v>
      </c>
      <c r="L59" s="47"/>
    </row>
    <row r="60" spans="2:12">
      <c r="B60" s="104" t="s">
        <v>61</v>
      </c>
      <c r="C60" s="105"/>
      <c r="D60" s="107">
        <f>SUM(D56:D59)</f>
        <v>1490</v>
      </c>
      <c r="E60" s="156"/>
      <c r="F60" s="75"/>
      <c r="G60" s="157"/>
      <c r="H60" s="156"/>
      <c r="I60" s="156"/>
      <c r="J60" s="158"/>
      <c r="K60" s="167"/>
      <c r="L60" s="47"/>
    </row>
    <row r="61" spans="2:12">
      <c r="B61" s="97"/>
      <c r="C61" s="96"/>
      <c r="D61" s="98"/>
      <c r="E61" s="156"/>
      <c r="F61" s="75"/>
      <c r="G61" s="157"/>
      <c r="H61" s="156"/>
      <c r="I61" s="156"/>
      <c r="J61" s="158"/>
      <c r="K61" s="167"/>
      <c r="L61" s="47"/>
    </row>
    <row r="62" spans="2:12">
      <c r="B62" s="100" t="s">
        <v>33</v>
      </c>
      <c r="C62" s="101"/>
      <c r="D62" s="102">
        <f>-J15</f>
        <v>-550</v>
      </c>
      <c r="E62" s="156"/>
      <c r="F62" s="75"/>
      <c r="G62" s="157"/>
      <c r="H62" s="156"/>
      <c r="I62" s="156"/>
      <c r="J62" s="158" t="s">
        <v>111</v>
      </c>
      <c r="K62" s="167">
        <f>+D62+I62+G62</f>
        <v>-550</v>
      </c>
      <c r="L62" s="47"/>
    </row>
    <row r="63" spans="2:12">
      <c r="B63" s="100" t="s">
        <v>34</v>
      </c>
      <c r="C63" s="101"/>
      <c r="D63" s="103">
        <v>-500</v>
      </c>
      <c r="E63" s="156"/>
      <c r="F63" s="75"/>
      <c r="G63" s="157"/>
      <c r="H63" s="160" t="s">
        <v>112</v>
      </c>
      <c r="I63" s="160">
        <f>+J31</f>
        <v>300</v>
      </c>
      <c r="J63" s="158" t="s">
        <v>116</v>
      </c>
      <c r="K63" s="167">
        <f>+D63+I63+G63</f>
        <v>-200</v>
      </c>
      <c r="L63" s="47"/>
    </row>
    <row r="64" spans="2:12">
      <c r="B64" s="97" t="s">
        <v>62</v>
      </c>
      <c r="C64" s="96"/>
      <c r="D64" s="99">
        <f>SUM(D60:D63)</f>
        <v>440</v>
      </c>
      <c r="E64" s="156"/>
      <c r="F64" s="75"/>
      <c r="G64" s="166">
        <f>SUM(G58:G63)</f>
        <v>820</v>
      </c>
      <c r="H64" s="156"/>
      <c r="I64" s="126">
        <f>SUM(I49:I63)</f>
        <v>-3170</v>
      </c>
      <c r="J64" s="222" t="s">
        <v>117</v>
      </c>
      <c r="K64" s="169">
        <f>SUM(K56:K63)</f>
        <v>-1910</v>
      </c>
      <c r="L64" s="47"/>
    </row>
    <row r="65" spans="5:12">
      <c r="E65" s="156"/>
      <c r="F65" s="156"/>
      <c r="G65" s="156"/>
      <c r="H65" s="75"/>
      <c r="I65" s="157"/>
      <c r="J65" s="158"/>
      <c r="K65" s="167"/>
      <c r="L65" s="47"/>
    </row>
    <row r="66" spans="5:12">
      <c r="I66" s="127" t="s">
        <v>80</v>
      </c>
      <c r="J66" s="128" t="s">
        <v>81</v>
      </c>
      <c r="K66"/>
    </row>
    <row r="67" spans="5:12">
      <c r="I67"/>
      <c r="J67" s="128"/>
      <c r="K67"/>
    </row>
    <row r="68" spans="5:12">
      <c r="I68"/>
      <c r="J68" s="63" t="s">
        <v>82</v>
      </c>
      <c r="K68" s="138">
        <v>-2500</v>
      </c>
    </row>
    <row r="69" spans="5:12">
      <c r="I69"/>
      <c r="J69" s="129" t="s">
        <v>83</v>
      </c>
      <c r="K69" s="63">
        <v>1000</v>
      </c>
    </row>
    <row r="70" spans="5:12">
      <c r="I70"/>
      <c r="J70" s="63" t="s">
        <v>21</v>
      </c>
      <c r="K70" s="130">
        <v>-1500</v>
      </c>
    </row>
    <row r="71" spans="5:12">
      <c r="I71"/>
      <c r="J71" s="63"/>
      <c r="K71" s="139"/>
    </row>
    <row r="72" spans="5:12">
      <c r="I72"/>
      <c r="J72" s="63" t="s">
        <v>100</v>
      </c>
      <c r="K72" s="139">
        <v>200</v>
      </c>
    </row>
    <row r="73" spans="5:12">
      <c r="I73"/>
      <c r="J73"/>
      <c r="K73"/>
    </row>
    <row r="74" spans="5:12">
      <c r="I74"/>
      <c r="J74" s="63" t="s">
        <v>21</v>
      </c>
      <c r="K74" s="128">
        <v>-1300</v>
      </c>
    </row>
    <row r="75" spans="5:12">
      <c r="I75"/>
      <c r="J75"/>
      <c r="K75"/>
    </row>
    <row r="76" spans="5:12">
      <c r="I76" s="131" t="s">
        <v>84</v>
      </c>
      <c r="J76" s="56" t="s">
        <v>85</v>
      </c>
      <c r="K76" s="56"/>
    </row>
    <row r="77" spans="5:12">
      <c r="I77" s="56"/>
      <c r="J77" s="56"/>
      <c r="K77" s="56"/>
    </row>
    <row r="78" spans="5:12">
      <c r="I78" s="56"/>
      <c r="J78" s="132" t="s">
        <v>86</v>
      </c>
      <c r="K78" s="56"/>
    </row>
    <row r="79" spans="5:12">
      <c r="I79" s="56"/>
      <c r="J79" s="56" t="s">
        <v>101</v>
      </c>
      <c r="K79" s="56">
        <v>2000</v>
      </c>
    </row>
    <row r="80" spans="5:12">
      <c r="I80" s="56"/>
      <c r="J80" s="56" t="s">
        <v>87</v>
      </c>
      <c r="K80" s="56">
        <v>-200</v>
      </c>
    </row>
    <row r="81" spans="9:11">
      <c r="I81" s="56"/>
      <c r="J81" s="56" t="s">
        <v>88</v>
      </c>
      <c r="K81" s="133">
        <v>1800</v>
      </c>
    </row>
    <row r="82" spans="9:11">
      <c r="I82" s="56"/>
      <c r="J82" s="56"/>
      <c r="K82" s="56"/>
    </row>
    <row r="83" spans="9:11">
      <c r="I83" s="56"/>
      <c r="J83" s="132" t="s">
        <v>89</v>
      </c>
      <c r="K83" s="56"/>
    </row>
    <row r="84" spans="9:11">
      <c r="I84" s="56"/>
      <c r="J84" s="56" t="s">
        <v>90</v>
      </c>
      <c r="K84" s="56">
        <v>1500</v>
      </c>
    </row>
    <row r="85" spans="9:11">
      <c r="I85" s="56"/>
      <c r="J85" s="56" t="s">
        <v>91</v>
      </c>
      <c r="K85" s="56">
        <v>-390</v>
      </c>
    </row>
    <row r="86" spans="9:11">
      <c r="I86" s="56"/>
      <c r="J86" s="56" t="s">
        <v>88</v>
      </c>
      <c r="K86" s="133">
        <v>1110</v>
      </c>
    </row>
    <row r="87" spans="9:11">
      <c r="I87" s="56"/>
      <c r="J87" s="56"/>
      <c r="K87" s="56"/>
    </row>
    <row r="88" spans="9:11">
      <c r="I88" s="56"/>
      <c r="J88" s="56" t="s">
        <v>92</v>
      </c>
      <c r="K88" s="140">
        <v>2910</v>
      </c>
    </row>
    <row r="89" spans="9:11">
      <c r="I89"/>
      <c r="J89"/>
      <c r="K89"/>
    </row>
    <row r="90" spans="9:11" ht="15.75" thickBot="1">
      <c r="I90"/>
      <c r="J90" s="46" t="s">
        <v>93</v>
      </c>
      <c r="K90" s="134">
        <v>-300</v>
      </c>
    </row>
    <row r="91" spans="9:11" ht="15.75" thickTop="1">
      <c r="I91"/>
      <c r="J91"/>
      <c r="K91"/>
    </row>
    <row r="92" spans="9:11">
      <c r="I92"/>
      <c r="J92" t="s">
        <v>94</v>
      </c>
      <c r="K92">
        <v>500</v>
      </c>
    </row>
    <row r="93" spans="9:11">
      <c r="I93"/>
      <c r="J93" t="s">
        <v>95</v>
      </c>
      <c r="K93">
        <v>200</v>
      </c>
    </row>
    <row r="94" spans="9:11" ht="15.75" thickBot="1">
      <c r="I94"/>
      <c r="J94" t="s">
        <v>96</v>
      </c>
      <c r="K94" s="134">
        <v>-300</v>
      </c>
    </row>
    <row r="95" spans="9:11" ht="15.75" thickTop="1"/>
  </sheetData>
  <mergeCells count="4">
    <mergeCell ref="H20:I20"/>
    <mergeCell ref="J20:K20"/>
    <mergeCell ref="H43:I43"/>
    <mergeCell ref="J43:K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testo</vt:lpstr>
      <vt:lpstr>met. indiretto</vt:lpstr>
      <vt:lpstr>met. diretto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Gaudenzio</dc:creator>
  <cp:lastModifiedBy>amministratore</cp:lastModifiedBy>
  <dcterms:created xsi:type="dcterms:W3CDTF">2020-05-02T07:58:54Z</dcterms:created>
  <dcterms:modified xsi:type="dcterms:W3CDTF">2020-05-02T18:06:29Z</dcterms:modified>
</cp:coreProperties>
</file>