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namaria.gambaro\Desktop\Didattica\UPO-corsi\2025-26\FBA-2526\Lez5-LinearRegression\"/>
    </mc:Choice>
  </mc:AlternateContent>
  <xr:revisionPtr revIDLastSave="0" documentId="13_ncr:1_{BD8E2B5B-E065-4FAF-B20A-054CF7EB89D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ov and Corr" sheetId="3" r:id="rId1"/>
    <sheet name="Temperature Energy" sheetId="1" r:id="rId2"/>
    <sheet name="Expense-Sales" sheetId="2" r:id="rId3"/>
    <sheet name="LINEST" sheetId="5" r:id="rId4"/>
    <sheet name="Data Analysis (explained)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H8" i="3"/>
  <c r="D3" i="3"/>
  <c r="C3" i="3"/>
  <c r="D5" i="3"/>
  <c r="D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E21" i="3" s="1"/>
  <c r="D22" i="3"/>
  <c r="E22" i="3" s="1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E36" i="3" s="1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E52" i="3" s="1"/>
  <c r="D53" i="3"/>
  <c r="E53" i="3" s="1"/>
  <c r="D54" i="3"/>
  <c r="E54" i="3" s="1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E85" i="3" s="1"/>
  <c r="D86" i="3"/>
  <c r="E86" i="3" s="1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E116" i="3" s="1"/>
  <c r="D117" i="3"/>
  <c r="E117" i="3" s="1"/>
  <c r="D118" i="3"/>
  <c r="E118" i="3" s="1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E35" i="3" s="1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E57" i="3" s="1"/>
  <c r="C58" i="3"/>
  <c r="C59" i="3"/>
  <c r="C60" i="3"/>
  <c r="C61" i="3"/>
  <c r="C62" i="3"/>
  <c r="C63" i="3"/>
  <c r="C64" i="3"/>
  <c r="C65" i="3"/>
  <c r="C66" i="3"/>
  <c r="C67" i="3"/>
  <c r="E67" i="3" s="1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E99" i="3" s="1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E131" i="3" s="1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E163" i="3" s="1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H3" i="3"/>
  <c r="E186" i="3"/>
  <c r="E4" i="3"/>
  <c r="E5" i="3"/>
  <c r="E37" i="3"/>
  <c r="E38" i="3"/>
  <c r="E68" i="3"/>
  <c r="E69" i="3"/>
  <c r="E70" i="3"/>
  <c r="E100" i="3"/>
  <c r="E101" i="3"/>
  <c r="E102" i="3"/>
  <c r="E132" i="3"/>
  <c r="E133" i="3"/>
  <c r="E134" i="3"/>
  <c r="E148" i="3"/>
  <c r="E149" i="3"/>
  <c r="E150" i="3"/>
  <c r="E164" i="3"/>
  <c r="E165" i="3"/>
  <c r="E166" i="3"/>
  <c r="E180" i="3"/>
  <c r="E181" i="3"/>
  <c r="E182" i="3"/>
  <c r="H5" i="3"/>
  <c r="H4" i="3"/>
  <c r="H2" i="3"/>
  <c r="K1" i="1"/>
  <c r="J1" i="1"/>
  <c r="L3" i="3"/>
  <c r="K20" i="4"/>
  <c r="J20" i="4"/>
  <c r="E3" i="3" l="1"/>
  <c r="E98" i="3"/>
  <c r="E161" i="3"/>
  <c r="E65" i="3"/>
  <c r="E192" i="3"/>
  <c r="E96" i="3"/>
  <c r="E159" i="3"/>
  <c r="E63" i="3"/>
  <c r="E190" i="3"/>
  <c r="E94" i="3"/>
  <c r="E61" i="3"/>
  <c r="E124" i="3"/>
  <c r="E162" i="3"/>
  <c r="E66" i="3"/>
  <c r="E129" i="3"/>
  <c r="E33" i="3"/>
  <c r="E128" i="3"/>
  <c r="E32" i="3"/>
  <c r="E127" i="3"/>
  <c r="E158" i="3"/>
  <c r="E62" i="3"/>
  <c r="E189" i="3"/>
  <c r="E125" i="3"/>
  <c r="E29" i="3"/>
  <c r="E188" i="3"/>
  <c r="E92" i="3"/>
  <c r="E28" i="3"/>
  <c r="E187" i="3"/>
  <c r="E123" i="3"/>
  <c r="E59" i="3"/>
  <c r="E154" i="3"/>
  <c r="E90" i="3"/>
  <c r="E26" i="3"/>
  <c r="E185" i="3"/>
  <c r="E121" i="3"/>
  <c r="E25" i="3"/>
  <c r="E152" i="3"/>
  <c r="E88" i="3"/>
  <c r="E183" i="3"/>
  <c r="E119" i="3"/>
  <c r="E55" i="3"/>
  <c r="E147" i="3"/>
  <c r="E83" i="3"/>
  <c r="E19" i="3"/>
  <c r="E146" i="3"/>
  <c r="E114" i="3"/>
  <c r="E50" i="3"/>
  <c r="E145" i="3"/>
  <c r="E81" i="3"/>
  <c r="E17" i="3"/>
  <c r="E144" i="3"/>
  <c r="E80" i="3"/>
  <c r="E16" i="3"/>
  <c r="E175" i="3"/>
  <c r="E111" i="3"/>
  <c r="E47" i="3"/>
  <c r="E142" i="3"/>
  <c r="E78" i="3"/>
  <c r="E14" i="3"/>
  <c r="E173" i="3"/>
  <c r="E109" i="3"/>
  <c r="E45" i="3"/>
  <c r="E140" i="3"/>
  <c r="E76" i="3"/>
  <c r="E12" i="3"/>
  <c r="E139" i="3"/>
  <c r="E107" i="3"/>
  <c r="E43" i="3"/>
  <c r="E138" i="3"/>
  <c r="E74" i="3"/>
  <c r="E10" i="3"/>
  <c r="E169" i="3"/>
  <c r="E137" i="3"/>
  <c r="E73" i="3"/>
  <c r="E9" i="3"/>
  <c r="E168" i="3"/>
  <c r="E136" i="3"/>
  <c r="E72" i="3"/>
  <c r="E40" i="3"/>
  <c r="E167" i="3"/>
  <c r="E135" i="3"/>
  <c r="E103" i="3"/>
  <c r="E71" i="3"/>
  <c r="E39" i="3"/>
  <c r="E130" i="3"/>
  <c r="E34" i="3"/>
  <c r="E97" i="3"/>
  <c r="E160" i="3"/>
  <c r="E64" i="3"/>
  <c r="E191" i="3"/>
  <c r="E95" i="3"/>
  <c r="E31" i="3"/>
  <c r="E126" i="3"/>
  <c r="E30" i="3"/>
  <c r="E157" i="3"/>
  <c r="E93" i="3"/>
  <c r="E156" i="3"/>
  <c r="E60" i="3"/>
  <c r="E155" i="3"/>
  <c r="E91" i="3"/>
  <c r="E27" i="3"/>
  <c r="E122" i="3"/>
  <c r="E58" i="3"/>
  <c r="E153" i="3"/>
  <c r="E89" i="3"/>
  <c r="E184" i="3"/>
  <c r="E120" i="3"/>
  <c r="E56" i="3"/>
  <c r="E24" i="3"/>
  <c r="E151" i="3"/>
  <c r="E87" i="3"/>
  <c r="E23" i="3"/>
  <c r="E84" i="3"/>
  <c r="E20" i="3"/>
  <c r="E179" i="3"/>
  <c r="E115" i="3"/>
  <c r="E51" i="3"/>
  <c r="E178" i="3"/>
  <c r="E82" i="3"/>
  <c r="E18" i="3"/>
  <c r="E177" i="3"/>
  <c r="E113" i="3"/>
  <c r="E49" i="3"/>
  <c r="E176" i="3"/>
  <c r="E112" i="3"/>
  <c r="E48" i="3"/>
  <c r="E143" i="3"/>
  <c r="E79" i="3"/>
  <c r="E15" i="3"/>
  <c r="E174" i="3"/>
  <c r="E110" i="3"/>
  <c r="E46" i="3"/>
  <c r="E141" i="3"/>
  <c r="E77" i="3"/>
  <c r="E13" i="3"/>
  <c r="E172" i="3"/>
  <c r="E108" i="3"/>
  <c r="E44" i="3"/>
  <c r="E171" i="3"/>
  <c r="E75" i="3"/>
  <c r="E11" i="3"/>
  <c r="E170" i="3"/>
  <c r="E106" i="3"/>
  <c r="E42" i="3"/>
  <c r="E105" i="3"/>
  <c r="E41" i="3"/>
  <c r="E104" i="3"/>
  <c r="E8" i="3"/>
  <c r="L8" i="3"/>
  <c r="K8" i="3"/>
  <c r="K7" i="3"/>
  <c r="L4" i="3"/>
  <c r="K4" i="3"/>
  <c r="K3" i="3"/>
  <c r="L7" i="3" l="1"/>
  <c r="E6" i="3"/>
  <c r="E7" i="3"/>
</calcChain>
</file>

<file path=xl/sharedStrings.xml><?xml version="1.0" encoding="utf-8"?>
<sst xmlns="http://schemas.openxmlformats.org/spreadsheetml/2006/main" count="151" uniqueCount="102">
  <si>
    <t>Date</t>
  </si>
  <si>
    <t>Temperature X</t>
  </si>
  <si>
    <t>Energy Expense Y</t>
  </si>
  <si>
    <t>Weekly $ Sales (y)</t>
  </si>
  <si>
    <t>Total</t>
  </si>
  <si>
    <r>
      <t>Sample  Standard Deviation X = s</t>
    </r>
    <r>
      <rPr>
        <b/>
        <vertAlign val="subscript"/>
        <sz val="11"/>
        <color theme="0"/>
        <rFont val="Calibri"/>
        <family val="2"/>
        <scheme val="minor"/>
      </rPr>
      <t>x</t>
    </r>
  </si>
  <si>
    <r>
      <t>Sample  Standard Deviation Y = s</t>
    </r>
    <r>
      <rPr>
        <b/>
        <vertAlign val="subscript"/>
        <sz val="11"/>
        <color theme="0"/>
        <rFont val="Calibri"/>
        <family val="2"/>
        <scheme val="minor"/>
      </rPr>
      <t>y</t>
    </r>
  </si>
  <si>
    <r>
      <t>Covariance = s</t>
    </r>
    <r>
      <rPr>
        <b/>
        <vertAlign val="subscript"/>
        <sz val="11"/>
        <color theme="0"/>
        <rFont val="Calibri"/>
        <family val="2"/>
        <scheme val="minor"/>
      </rPr>
      <t>xy</t>
    </r>
  </si>
  <si>
    <r>
      <t>Coefficient of Correlation = r</t>
    </r>
    <r>
      <rPr>
        <b/>
        <vertAlign val="subscript"/>
        <sz val="11"/>
        <color theme="0"/>
        <rFont val="Calibri"/>
        <family val="2"/>
        <scheme val="minor"/>
      </rPr>
      <t>xy</t>
    </r>
  </si>
  <si>
    <t>Weekly $ Advertising Expense (x)</t>
  </si>
  <si>
    <t>average X (Xbar)</t>
  </si>
  <si>
    <t>average Y (Ybar)</t>
  </si>
  <si>
    <t>max X</t>
  </si>
  <si>
    <t>min X</t>
  </si>
  <si>
    <t>min Y</t>
  </si>
  <si>
    <t>max Y</t>
  </si>
  <si>
    <t>Forecasting</t>
  </si>
  <si>
    <t>Xmin&lt;X&lt;Xmax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</si>
  <si>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</si>
  <si>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</si>
  <si>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</si>
  <si>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</si>
  <si>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</si>
  <si>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</si>
  <si>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</si>
  <si>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</si>
  <si>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</si>
  <si>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</si>
  <si>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</si>
  <si>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</si>
  <si>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</si>
  <si>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</si>
  <si>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</si>
  <si>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</si>
  <si>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</si>
  <si>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</si>
  <si>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</si>
  <si>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</si>
  <si>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</si>
  <si>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99.0%</t>
  </si>
  <si>
    <t>Upper 99.0%</t>
  </si>
  <si>
    <t>RESIDUAL OUTPUT</t>
  </si>
  <si>
    <t>Observation</t>
  </si>
  <si>
    <t>Predicted Weekly $ Sales (y)</t>
  </si>
  <si>
    <t>Residuals</t>
  </si>
  <si>
    <t>(correlazione)</t>
  </si>
  <si>
    <t>(regressioni multiple)</t>
  </si>
  <si>
    <t>std error</t>
  </si>
  <si>
    <t>(radice quad. MSE)</t>
  </si>
  <si>
    <t>(SS = sum square)</t>
  </si>
  <si>
    <t>=G12/G14</t>
  </si>
  <si>
    <t>b0</t>
  </si>
  <si>
    <t>b1</t>
  </si>
  <si>
    <t>Intervalli di confidenza</t>
  </si>
  <si>
    <t>=b1-1.96*std.err.</t>
  </si>
  <si>
    <t>=b1+1.96*std.err.</t>
  </si>
  <si>
    <t>Yhat</t>
  </si>
  <si>
    <t>Residual Error (Y-Yhat)</t>
  </si>
  <si>
    <t xml:space="preserve">Squared Error (Y-Yhat)^2 </t>
  </si>
  <si>
    <t>Squared Total Deviation (Y-Ybar)^2</t>
  </si>
  <si>
    <t>Squared Regression Deviation (Yhat-Ybar)^2</t>
  </si>
  <si>
    <t>Sum Squared Errors (SSE)</t>
  </si>
  <si>
    <t>Sum Squared Regression Deviations (SSR)</t>
  </si>
  <si>
    <t>Sum Squared Total Deviations (SST)</t>
  </si>
  <si>
    <t>Mean Squared Error (MSE)</t>
  </si>
  <si>
    <t>Intercept (b0)</t>
  </si>
  <si>
    <t>Coeff of X (b1)</t>
  </si>
  <si>
    <t>Determination Coeff. R^2</t>
  </si>
  <si>
    <t>(Formula not valid for multi-variate regression)</t>
  </si>
  <si>
    <t>Regression Yhat = b0+b1*X</t>
  </si>
  <si>
    <t>std error b0</t>
  </si>
  <si>
    <t>std error b1</t>
  </si>
  <si>
    <t>R^2</t>
  </si>
  <si>
    <t>N (sample size)</t>
  </si>
  <si>
    <t>d (variables num.)</t>
  </si>
  <si>
    <t>df (degrees of freedom)</t>
  </si>
  <si>
    <t>std. Err. sqrt(MSE)</t>
  </si>
  <si>
    <t>SSR</t>
  </si>
  <si>
    <t>SSE</t>
  </si>
  <si>
    <t>LINEST FUNCTION</t>
  </si>
  <si>
    <t>X</t>
  </si>
  <si>
    <t>Size N</t>
  </si>
  <si>
    <t>N-1</t>
  </si>
  <si>
    <t>R^2 Formulas</t>
  </si>
  <si>
    <t>Legend</t>
  </si>
  <si>
    <t>Y</t>
  </si>
  <si>
    <t>X-Deviation</t>
  </si>
  <si>
    <t>Y-Deviation</t>
  </si>
  <si>
    <t>XY-Deviation</t>
  </si>
  <si>
    <t>Weekly $ Sales (Y)</t>
  </si>
  <si>
    <t>(Xi - Xbar)*(Yi - Ybar)</t>
  </si>
  <si>
    <t>Ybar</t>
  </si>
  <si>
    <t>Xbar</t>
  </si>
  <si>
    <t>X Deviation (Xi - Xbar)</t>
  </si>
  <si>
    <t>Y Deviation (Yi - Ybar)</t>
  </si>
  <si>
    <t>Errors</t>
  </si>
  <si>
    <t>Squared-Errors</t>
  </si>
  <si>
    <t>Sq-Tot-Dev</t>
  </si>
  <si>
    <t>Sq-Reg-Dev</t>
  </si>
  <si>
    <t>Weekly $ Advertising Expense (X)</t>
  </si>
  <si>
    <t>Sq-Errors</t>
  </si>
  <si>
    <t>Weekly $ Advertising  Expense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</si>
</sst>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_);[Red]\(&quot;$&quot;#,##0\)"/>
    <numFmt numFmtId="165" formatCode="0.000"/>
    <numFmt numFmtId="166" formatCode="#,##0.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1">
      <alignment wrapText="1"/>
    </xf>
  </cellStyleXfs>
  <cellXfs count="55">
    <xf numFmtId="0" fontId="0" fillId="0" borderId="0" xfId="0"/>
    <xf numFmtId="0" fontId="1" fillId="2" borderId="1" xfId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0" xfId="0" applyFont="1"/>
    <xf numFmtId="0" fontId="0" fillId="0" borderId="0" xfId="0" quotePrefix="1"/>
    <xf numFmtId="0" fontId="1" fillId="2" borderId="3" xfId="1" applyBorder="1">
      <alignment wrapText="1"/>
    </xf>
    <xf numFmtId="166" fontId="0" fillId="0" borderId="1" xfId="0" applyNumberFormat="1" applyBorder="1"/>
    <xf numFmtId="165" fontId="0" fillId="0" borderId="1" xfId="0" applyNumberFormat="1" applyBorder="1"/>
    <xf numFmtId="0" fontId="1" fillId="2" borderId="0" xfId="1" applyBorder="1">
      <alignment wrapText="1"/>
    </xf>
    <xf numFmtId="0" fontId="1" fillId="2" borderId="0" xfId="0" applyFont="1" applyFill="1" applyAlignment="1">
      <alignment wrapText="1"/>
    </xf>
    <xf numFmtId="167" fontId="0" fillId="0" borderId="0" xfId="0" applyNumberFormat="1"/>
    <xf numFmtId="2" fontId="0" fillId="0" borderId="0" xfId="0" applyNumberFormat="1"/>
    <xf numFmtId="165" fontId="0" fillId="0" borderId="2" xfId="0" applyNumberFormat="1" applyBorder="1"/>
    <xf numFmtId="165" fontId="0" fillId="0" borderId="4" xfId="0" applyNumberFormat="1" applyBorder="1"/>
    <xf numFmtId="0" fontId="0" fillId="0" borderId="5" xfId="0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Continuous"/>
    </xf>
    <xf numFmtId="0" fontId="5" fillId="0" borderId="0" xfId="0" applyFont="1"/>
    <xf numFmtId="0" fontId="5" fillId="0" borderId="0" xfId="0" quotePrefix="1" applyFont="1"/>
    <xf numFmtId="0" fontId="6" fillId="3" borderId="6" xfId="0" applyFont="1" applyFill="1" applyBorder="1" applyAlignment="1">
      <alignment horizontal="center"/>
    </xf>
    <xf numFmtId="0" fontId="0" fillId="3" borderId="0" xfId="0" applyFill="1"/>
    <xf numFmtId="0" fontId="0" fillId="3" borderId="5" xfId="0" applyFill="1" applyBorder="1"/>
    <xf numFmtId="1" fontId="0" fillId="0" borderId="1" xfId="0" applyNumberFormat="1" applyBorder="1"/>
    <xf numFmtId="0" fontId="1" fillId="2" borderId="7" xfId="1" applyBorder="1">
      <alignment wrapText="1"/>
    </xf>
    <xf numFmtId="0" fontId="1" fillId="2" borderId="8" xfId="1" applyBorder="1">
      <alignment wrapText="1"/>
    </xf>
    <xf numFmtId="3" fontId="0" fillId="3" borderId="1" xfId="0" applyNumberFormat="1" applyFill="1" applyBorder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1" fillId="2" borderId="2" xfId="1" applyNumberFormat="1" applyBorder="1" applyAlignment="1">
      <alignment horizontal="center" vertical="center" wrapText="1"/>
    </xf>
    <xf numFmtId="0" fontId="1" fillId="2" borderId="1" xfId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0" fillId="0" borderId="9" xfId="0" applyNumberFormat="1" applyBorder="1"/>
    <xf numFmtId="164" fontId="0" fillId="0" borderId="10" xfId="0" applyNumberFormat="1" applyBorder="1"/>
    <xf numFmtId="0" fontId="1" fillId="2" borderId="11" xfId="1" applyBorder="1">
      <alignment wrapText="1"/>
    </xf>
    <xf numFmtId="0" fontId="1" fillId="2" borderId="4" xfId="1" applyBorder="1">
      <alignment wrapText="1"/>
    </xf>
    <xf numFmtId="0" fontId="1" fillId="2" borderId="12" xfId="1" applyBorder="1">
      <alignment wrapText="1"/>
    </xf>
    <xf numFmtId="14" fontId="0" fillId="0" borderId="13" xfId="0" applyNumberFormat="1" applyBorder="1"/>
    <xf numFmtId="0" fontId="0" fillId="0" borderId="2" xfId="0" applyBorder="1"/>
    <xf numFmtId="164" fontId="0" fillId="0" borderId="14" xfId="0" applyNumberFormat="1" applyBorder="1"/>
    <xf numFmtId="3" fontId="0" fillId="3" borderId="9" xfId="0" applyNumberFormat="1" applyFill="1" applyBorder="1"/>
    <xf numFmtId="3" fontId="0" fillId="0" borderId="10" xfId="0" applyNumberForma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0" fillId="3" borderId="13" xfId="0" applyNumberFormat="1" applyFill="1" applyBorder="1"/>
    <xf numFmtId="3" fontId="0" fillId="3" borderId="2" xfId="0" applyNumberFormat="1" applyFill="1" applyBorder="1"/>
    <xf numFmtId="3" fontId="0" fillId="0" borderId="2" xfId="0" applyNumberFormat="1" applyBorder="1"/>
    <xf numFmtId="3" fontId="0" fillId="0" borderId="14" xfId="0" applyNumberFormat="1" applyBorder="1"/>
  </cellXfs>
  <cellStyles count="2">
    <cellStyle name="Blue 2" xfId="1" xr:uid="{1C5DA309-BCF8-4A58-AB3F-8A52011B762F}"/>
    <cellStyle name="Normal" xfId="0" builtinId="0"/>
  </cellStyles>
  <dxfs count="15"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&quot;$&quot;#,##0_);[Red]\(&quot;$&quot;#,##0\)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yy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Invisible" pivot="0" table="0" count="0" xr9:uid="{A8544395-0D26-4FB9-9AD4-98E2B1974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Data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'Cov and Corr'!$A$3:$A$192</c:f>
              <c:numCache>
                <c:formatCode>#,##0</c:formatCode>
                <c:ptCount val="190"/>
                <c:pt idx="0">
                  <c:v>63566</c:v>
                </c:pt>
                <c:pt idx="1">
                  <c:v>50762</c:v>
                </c:pt>
                <c:pt idx="2">
                  <c:v>50941</c:v>
                </c:pt>
                <c:pt idx="3">
                  <c:v>17597</c:v>
                </c:pt>
                <c:pt idx="4">
                  <c:v>33029</c:v>
                </c:pt>
                <c:pt idx="5">
                  <c:v>58543</c:v>
                </c:pt>
                <c:pt idx="6">
                  <c:v>60492</c:v>
                </c:pt>
                <c:pt idx="7">
                  <c:v>59686</c:v>
                </c:pt>
                <c:pt idx="8">
                  <c:v>16432</c:v>
                </c:pt>
                <c:pt idx="9">
                  <c:v>17262</c:v>
                </c:pt>
                <c:pt idx="10">
                  <c:v>39118</c:v>
                </c:pt>
                <c:pt idx="11">
                  <c:v>36078</c:v>
                </c:pt>
                <c:pt idx="12">
                  <c:v>42113</c:v>
                </c:pt>
                <c:pt idx="13">
                  <c:v>50562</c:v>
                </c:pt>
                <c:pt idx="14">
                  <c:v>38240</c:v>
                </c:pt>
                <c:pt idx="15">
                  <c:v>59870</c:v>
                </c:pt>
                <c:pt idx="16">
                  <c:v>46056</c:v>
                </c:pt>
                <c:pt idx="17">
                  <c:v>33349</c:v>
                </c:pt>
                <c:pt idx="18">
                  <c:v>16207</c:v>
                </c:pt>
                <c:pt idx="19">
                  <c:v>57077</c:v>
                </c:pt>
                <c:pt idx="20">
                  <c:v>30893</c:v>
                </c:pt>
                <c:pt idx="21">
                  <c:v>54153</c:v>
                </c:pt>
                <c:pt idx="22">
                  <c:v>14591</c:v>
                </c:pt>
                <c:pt idx="23">
                  <c:v>50138</c:v>
                </c:pt>
                <c:pt idx="24">
                  <c:v>55253</c:v>
                </c:pt>
                <c:pt idx="25">
                  <c:v>34944</c:v>
                </c:pt>
                <c:pt idx="26">
                  <c:v>26413</c:v>
                </c:pt>
                <c:pt idx="27">
                  <c:v>54660</c:v>
                </c:pt>
                <c:pt idx="28">
                  <c:v>35887</c:v>
                </c:pt>
                <c:pt idx="29">
                  <c:v>42021</c:v>
                </c:pt>
                <c:pt idx="30">
                  <c:v>47349</c:v>
                </c:pt>
                <c:pt idx="31">
                  <c:v>24364</c:v>
                </c:pt>
                <c:pt idx="32">
                  <c:v>58406</c:v>
                </c:pt>
                <c:pt idx="33">
                  <c:v>51643</c:v>
                </c:pt>
                <c:pt idx="34">
                  <c:v>55115</c:v>
                </c:pt>
                <c:pt idx="35">
                  <c:v>35416</c:v>
                </c:pt>
                <c:pt idx="36">
                  <c:v>37274</c:v>
                </c:pt>
                <c:pt idx="37">
                  <c:v>36148</c:v>
                </c:pt>
                <c:pt idx="38">
                  <c:v>32192</c:v>
                </c:pt>
                <c:pt idx="39">
                  <c:v>51238</c:v>
                </c:pt>
                <c:pt idx="40">
                  <c:v>59235</c:v>
                </c:pt>
                <c:pt idx="41">
                  <c:v>59329</c:v>
                </c:pt>
                <c:pt idx="42">
                  <c:v>22739</c:v>
                </c:pt>
                <c:pt idx="43">
                  <c:v>28654</c:v>
                </c:pt>
                <c:pt idx="44">
                  <c:v>36786</c:v>
                </c:pt>
                <c:pt idx="45">
                  <c:v>20813</c:v>
                </c:pt>
                <c:pt idx="46">
                  <c:v>57259</c:v>
                </c:pt>
                <c:pt idx="47">
                  <c:v>57707</c:v>
                </c:pt>
                <c:pt idx="48">
                  <c:v>61539</c:v>
                </c:pt>
                <c:pt idx="49">
                  <c:v>36635</c:v>
                </c:pt>
                <c:pt idx="50">
                  <c:v>39086</c:v>
                </c:pt>
                <c:pt idx="51">
                  <c:v>33062</c:v>
                </c:pt>
                <c:pt idx="52">
                  <c:v>42144</c:v>
                </c:pt>
                <c:pt idx="53">
                  <c:v>18828</c:v>
                </c:pt>
                <c:pt idx="54">
                  <c:v>57070</c:v>
                </c:pt>
                <c:pt idx="55">
                  <c:v>27991</c:v>
                </c:pt>
                <c:pt idx="56">
                  <c:v>37876</c:v>
                </c:pt>
                <c:pt idx="57">
                  <c:v>16134</c:v>
                </c:pt>
                <c:pt idx="58">
                  <c:v>55466</c:v>
                </c:pt>
                <c:pt idx="59">
                  <c:v>26100</c:v>
                </c:pt>
                <c:pt idx="60">
                  <c:v>23787</c:v>
                </c:pt>
                <c:pt idx="61">
                  <c:v>30895</c:v>
                </c:pt>
                <c:pt idx="62">
                  <c:v>31845</c:v>
                </c:pt>
                <c:pt idx="63">
                  <c:v>50618</c:v>
                </c:pt>
                <c:pt idx="64">
                  <c:v>62293</c:v>
                </c:pt>
                <c:pt idx="65">
                  <c:v>61228</c:v>
                </c:pt>
                <c:pt idx="66">
                  <c:v>32558</c:v>
                </c:pt>
                <c:pt idx="67">
                  <c:v>40694</c:v>
                </c:pt>
                <c:pt idx="68">
                  <c:v>46333</c:v>
                </c:pt>
                <c:pt idx="69">
                  <c:v>28415</c:v>
                </c:pt>
                <c:pt idx="70">
                  <c:v>19993</c:v>
                </c:pt>
                <c:pt idx="71">
                  <c:v>34414</c:v>
                </c:pt>
                <c:pt idx="72">
                  <c:v>52078</c:v>
                </c:pt>
                <c:pt idx="73">
                  <c:v>24507</c:v>
                </c:pt>
                <c:pt idx="74">
                  <c:v>28516</c:v>
                </c:pt>
                <c:pt idx="75">
                  <c:v>17554</c:v>
                </c:pt>
                <c:pt idx="76">
                  <c:v>16662</c:v>
                </c:pt>
                <c:pt idx="77">
                  <c:v>57162</c:v>
                </c:pt>
                <c:pt idx="78">
                  <c:v>57297</c:v>
                </c:pt>
                <c:pt idx="79">
                  <c:v>64112</c:v>
                </c:pt>
                <c:pt idx="80">
                  <c:v>37237</c:v>
                </c:pt>
                <c:pt idx="81">
                  <c:v>55058</c:v>
                </c:pt>
                <c:pt idx="82">
                  <c:v>30791</c:v>
                </c:pt>
                <c:pt idx="83">
                  <c:v>19784</c:v>
                </c:pt>
                <c:pt idx="84">
                  <c:v>32463</c:v>
                </c:pt>
                <c:pt idx="85">
                  <c:v>59364</c:v>
                </c:pt>
                <c:pt idx="86">
                  <c:v>64632</c:v>
                </c:pt>
                <c:pt idx="87">
                  <c:v>58106</c:v>
                </c:pt>
                <c:pt idx="88">
                  <c:v>60333</c:v>
                </c:pt>
                <c:pt idx="89">
                  <c:v>58353</c:v>
                </c:pt>
                <c:pt idx="90">
                  <c:v>22672</c:v>
                </c:pt>
                <c:pt idx="91">
                  <c:v>64325</c:v>
                </c:pt>
                <c:pt idx="92">
                  <c:v>32326</c:v>
                </c:pt>
                <c:pt idx="93">
                  <c:v>16138</c:v>
                </c:pt>
                <c:pt idx="94">
                  <c:v>34957</c:v>
                </c:pt>
                <c:pt idx="95">
                  <c:v>26159</c:v>
                </c:pt>
                <c:pt idx="96">
                  <c:v>42098</c:v>
                </c:pt>
                <c:pt idx="97">
                  <c:v>20582</c:v>
                </c:pt>
                <c:pt idx="98">
                  <c:v>45614</c:v>
                </c:pt>
                <c:pt idx="99">
                  <c:v>42729</c:v>
                </c:pt>
                <c:pt idx="100">
                  <c:v>40053</c:v>
                </c:pt>
                <c:pt idx="101">
                  <c:v>51749</c:v>
                </c:pt>
                <c:pt idx="102">
                  <c:v>59753</c:v>
                </c:pt>
                <c:pt idx="103">
                  <c:v>34045</c:v>
                </c:pt>
                <c:pt idx="104">
                  <c:v>56384</c:v>
                </c:pt>
                <c:pt idx="105">
                  <c:v>33242</c:v>
                </c:pt>
                <c:pt idx="106">
                  <c:v>49060</c:v>
                </c:pt>
                <c:pt idx="107">
                  <c:v>38219</c:v>
                </c:pt>
                <c:pt idx="108">
                  <c:v>56891</c:v>
                </c:pt>
                <c:pt idx="109">
                  <c:v>52906</c:v>
                </c:pt>
                <c:pt idx="110">
                  <c:v>44835</c:v>
                </c:pt>
                <c:pt idx="111">
                  <c:v>45028</c:v>
                </c:pt>
                <c:pt idx="112">
                  <c:v>15988</c:v>
                </c:pt>
                <c:pt idx="113">
                  <c:v>64717</c:v>
                </c:pt>
                <c:pt idx="114">
                  <c:v>15196</c:v>
                </c:pt>
                <c:pt idx="115">
                  <c:v>45093</c:v>
                </c:pt>
                <c:pt idx="116">
                  <c:v>51099</c:v>
                </c:pt>
                <c:pt idx="117">
                  <c:v>40839</c:v>
                </c:pt>
                <c:pt idx="118">
                  <c:v>29773</c:v>
                </c:pt>
                <c:pt idx="119">
                  <c:v>60954</c:v>
                </c:pt>
                <c:pt idx="120">
                  <c:v>53820</c:v>
                </c:pt>
                <c:pt idx="121">
                  <c:v>19365</c:v>
                </c:pt>
                <c:pt idx="122">
                  <c:v>39109</c:v>
                </c:pt>
                <c:pt idx="123">
                  <c:v>40439</c:v>
                </c:pt>
                <c:pt idx="124">
                  <c:v>35117</c:v>
                </c:pt>
                <c:pt idx="125">
                  <c:v>50624</c:v>
                </c:pt>
                <c:pt idx="126">
                  <c:v>55174</c:v>
                </c:pt>
                <c:pt idx="127">
                  <c:v>52278</c:v>
                </c:pt>
                <c:pt idx="128">
                  <c:v>30557</c:v>
                </c:pt>
                <c:pt idx="129">
                  <c:v>62145</c:v>
                </c:pt>
                <c:pt idx="130">
                  <c:v>58106</c:v>
                </c:pt>
                <c:pt idx="131">
                  <c:v>55233</c:v>
                </c:pt>
                <c:pt idx="132">
                  <c:v>51653</c:v>
                </c:pt>
                <c:pt idx="133">
                  <c:v>16221</c:v>
                </c:pt>
                <c:pt idx="134">
                  <c:v>28538</c:v>
                </c:pt>
                <c:pt idx="135">
                  <c:v>33546</c:v>
                </c:pt>
                <c:pt idx="136">
                  <c:v>50539</c:v>
                </c:pt>
                <c:pt idx="137">
                  <c:v>14677</c:v>
                </c:pt>
                <c:pt idx="138">
                  <c:v>15835</c:v>
                </c:pt>
                <c:pt idx="139">
                  <c:v>24504</c:v>
                </c:pt>
                <c:pt idx="140">
                  <c:v>21816</c:v>
                </c:pt>
                <c:pt idx="141">
                  <c:v>28370</c:v>
                </c:pt>
                <c:pt idx="142">
                  <c:v>46733</c:v>
                </c:pt>
                <c:pt idx="143">
                  <c:v>46568</c:v>
                </c:pt>
                <c:pt idx="144">
                  <c:v>42540</c:v>
                </c:pt>
                <c:pt idx="145">
                  <c:v>39348</c:v>
                </c:pt>
                <c:pt idx="146">
                  <c:v>34125</c:v>
                </c:pt>
                <c:pt idx="147">
                  <c:v>61572</c:v>
                </c:pt>
                <c:pt idx="148">
                  <c:v>54730</c:v>
                </c:pt>
                <c:pt idx="149">
                  <c:v>38799</c:v>
                </c:pt>
                <c:pt idx="150">
                  <c:v>22293</c:v>
                </c:pt>
                <c:pt idx="151">
                  <c:v>37202</c:v>
                </c:pt>
                <c:pt idx="152">
                  <c:v>53171</c:v>
                </c:pt>
                <c:pt idx="153">
                  <c:v>33287</c:v>
                </c:pt>
                <c:pt idx="154">
                  <c:v>35445</c:v>
                </c:pt>
                <c:pt idx="155">
                  <c:v>21723</c:v>
                </c:pt>
                <c:pt idx="156">
                  <c:v>40939</c:v>
                </c:pt>
                <c:pt idx="157">
                  <c:v>45048</c:v>
                </c:pt>
                <c:pt idx="158">
                  <c:v>30296</c:v>
                </c:pt>
                <c:pt idx="159">
                  <c:v>53521</c:v>
                </c:pt>
                <c:pt idx="160">
                  <c:v>24680</c:v>
                </c:pt>
                <c:pt idx="161">
                  <c:v>46956</c:v>
                </c:pt>
                <c:pt idx="162">
                  <c:v>16392</c:v>
                </c:pt>
                <c:pt idx="163">
                  <c:v>53761</c:v>
                </c:pt>
                <c:pt idx="164">
                  <c:v>56104</c:v>
                </c:pt>
                <c:pt idx="165">
                  <c:v>15241</c:v>
                </c:pt>
                <c:pt idx="166">
                  <c:v>19284</c:v>
                </c:pt>
                <c:pt idx="167">
                  <c:v>14673</c:v>
                </c:pt>
                <c:pt idx="168">
                  <c:v>57793</c:v>
                </c:pt>
                <c:pt idx="169">
                  <c:v>28259</c:v>
                </c:pt>
                <c:pt idx="170">
                  <c:v>30304</c:v>
                </c:pt>
                <c:pt idx="171">
                  <c:v>62568</c:v>
                </c:pt>
                <c:pt idx="172">
                  <c:v>56139</c:v>
                </c:pt>
                <c:pt idx="173">
                  <c:v>23120</c:v>
                </c:pt>
                <c:pt idx="174">
                  <c:v>17006</c:v>
                </c:pt>
                <c:pt idx="175">
                  <c:v>31596</c:v>
                </c:pt>
                <c:pt idx="176">
                  <c:v>40607</c:v>
                </c:pt>
                <c:pt idx="177">
                  <c:v>61771</c:v>
                </c:pt>
                <c:pt idx="178">
                  <c:v>30412</c:v>
                </c:pt>
                <c:pt idx="179">
                  <c:v>36947</c:v>
                </c:pt>
                <c:pt idx="180">
                  <c:v>43194</c:v>
                </c:pt>
                <c:pt idx="181">
                  <c:v>56866</c:v>
                </c:pt>
                <c:pt idx="182">
                  <c:v>39851</c:v>
                </c:pt>
                <c:pt idx="183">
                  <c:v>36617</c:v>
                </c:pt>
                <c:pt idx="184">
                  <c:v>46438</c:v>
                </c:pt>
                <c:pt idx="185">
                  <c:v>27520</c:v>
                </c:pt>
                <c:pt idx="186">
                  <c:v>28852</c:v>
                </c:pt>
                <c:pt idx="187">
                  <c:v>60878</c:v>
                </c:pt>
                <c:pt idx="188">
                  <c:v>32779</c:v>
                </c:pt>
                <c:pt idx="189">
                  <c:v>49959</c:v>
                </c:pt>
              </c:numCache>
            </c:numRef>
          </c:xVal>
          <c:yVal>
            <c:numRef>
              <c:f>'Cov and Corr'!$B$3:$B$192</c:f>
              <c:numCache>
                <c:formatCode>#,##0</c:formatCode>
                <c:ptCount val="190"/>
                <c:pt idx="0">
                  <c:v>651334.36</c:v>
                </c:pt>
                <c:pt idx="1">
                  <c:v>527670.41999999993</c:v>
                </c:pt>
                <c:pt idx="2">
                  <c:v>523751.3</c:v>
                </c:pt>
                <c:pt idx="3">
                  <c:v>175466.61</c:v>
                </c:pt>
                <c:pt idx="4">
                  <c:v>377977.97</c:v>
                </c:pt>
                <c:pt idx="5">
                  <c:v>520100.29</c:v>
                </c:pt>
                <c:pt idx="6">
                  <c:v>620856.28</c:v>
                </c:pt>
                <c:pt idx="7">
                  <c:v>593739.46</c:v>
                </c:pt>
                <c:pt idx="8">
                  <c:v>181948.96</c:v>
                </c:pt>
                <c:pt idx="9">
                  <c:v>184643.6</c:v>
                </c:pt>
                <c:pt idx="10">
                  <c:v>379373.56</c:v>
                </c:pt>
                <c:pt idx="11">
                  <c:v>238687.94</c:v>
                </c:pt>
                <c:pt idx="12">
                  <c:v>410066.15</c:v>
                </c:pt>
                <c:pt idx="13">
                  <c:v>413540.78</c:v>
                </c:pt>
                <c:pt idx="14">
                  <c:v>340241.6</c:v>
                </c:pt>
                <c:pt idx="15">
                  <c:v>582843</c:v>
                </c:pt>
                <c:pt idx="16">
                  <c:v>433185.92</c:v>
                </c:pt>
                <c:pt idx="17">
                  <c:v>270770.38</c:v>
                </c:pt>
                <c:pt idx="18">
                  <c:v>164421.41999999998</c:v>
                </c:pt>
                <c:pt idx="19">
                  <c:v>478077.5</c:v>
                </c:pt>
                <c:pt idx="20">
                  <c:v>393839.09</c:v>
                </c:pt>
                <c:pt idx="21">
                  <c:v>430154.06</c:v>
                </c:pt>
                <c:pt idx="22">
                  <c:v>210792.82</c:v>
                </c:pt>
                <c:pt idx="23">
                  <c:v>343808.68</c:v>
                </c:pt>
                <c:pt idx="24">
                  <c:v>565510.49</c:v>
                </c:pt>
                <c:pt idx="25">
                  <c:v>330250.88</c:v>
                </c:pt>
                <c:pt idx="26">
                  <c:v>295905.03000000003</c:v>
                </c:pt>
                <c:pt idx="27">
                  <c:v>562164.19999999995</c:v>
                </c:pt>
                <c:pt idx="28">
                  <c:v>257067.99</c:v>
                </c:pt>
                <c:pt idx="29">
                  <c:v>384066.95</c:v>
                </c:pt>
                <c:pt idx="30">
                  <c:v>441576.23</c:v>
                </c:pt>
                <c:pt idx="31">
                  <c:v>252221.2</c:v>
                </c:pt>
                <c:pt idx="32">
                  <c:v>552875.65999999992</c:v>
                </c:pt>
                <c:pt idx="33">
                  <c:v>446101.81</c:v>
                </c:pt>
                <c:pt idx="34">
                  <c:v>476038.95</c:v>
                </c:pt>
                <c:pt idx="35">
                  <c:v>393889.36</c:v>
                </c:pt>
                <c:pt idx="36">
                  <c:v>328436.78000000003</c:v>
                </c:pt>
                <c:pt idx="37">
                  <c:v>408949.64</c:v>
                </c:pt>
                <c:pt idx="38">
                  <c:v>394776.32000000001</c:v>
                </c:pt>
                <c:pt idx="39">
                  <c:v>455804.96</c:v>
                </c:pt>
                <c:pt idx="40">
                  <c:v>526249.4</c:v>
                </c:pt>
                <c:pt idx="41">
                  <c:v>562602.56000000006</c:v>
                </c:pt>
                <c:pt idx="42">
                  <c:v>180749.25</c:v>
                </c:pt>
                <c:pt idx="43">
                  <c:v>275506.98</c:v>
                </c:pt>
                <c:pt idx="44">
                  <c:v>372981.08</c:v>
                </c:pt>
                <c:pt idx="45">
                  <c:v>216087.74</c:v>
                </c:pt>
                <c:pt idx="46">
                  <c:v>470281.06</c:v>
                </c:pt>
                <c:pt idx="47">
                  <c:v>481071.29</c:v>
                </c:pt>
                <c:pt idx="48">
                  <c:v>612466.46</c:v>
                </c:pt>
                <c:pt idx="49">
                  <c:v>370922.6</c:v>
                </c:pt>
                <c:pt idx="50">
                  <c:v>448677.2</c:v>
                </c:pt>
                <c:pt idx="51">
                  <c:v>259282.46</c:v>
                </c:pt>
                <c:pt idx="52">
                  <c:v>354279.67999999999</c:v>
                </c:pt>
                <c:pt idx="53">
                  <c:v>185749.88</c:v>
                </c:pt>
                <c:pt idx="54">
                  <c:v>415818.7</c:v>
                </c:pt>
                <c:pt idx="55">
                  <c:v>252095.02</c:v>
                </c:pt>
                <c:pt idx="56">
                  <c:v>329524.88</c:v>
                </c:pt>
                <c:pt idx="57">
                  <c:v>233120.9</c:v>
                </c:pt>
                <c:pt idx="58">
                  <c:v>376140.08</c:v>
                </c:pt>
                <c:pt idx="59">
                  <c:v>208166</c:v>
                </c:pt>
                <c:pt idx="60">
                  <c:v>226261.67</c:v>
                </c:pt>
                <c:pt idx="61">
                  <c:v>249581.7</c:v>
                </c:pt>
                <c:pt idx="62">
                  <c:v>278010.2</c:v>
                </c:pt>
                <c:pt idx="63">
                  <c:v>537451.34000000008</c:v>
                </c:pt>
                <c:pt idx="64">
                  <c:v>448052.27</c:v>
                </c:pt>
                <c:pt idx="65">
                  <c:v>519618.76</c:v>
                </c:pt>
                <c:pt idx="66">
                  <c:v>364510.28</c:v>
                </c:pt>
                <c:pt idx="67">
                  <c:v>351135.6</c:v>
                </c:pt>
                <c:pt idx="68">
                  <c:v>390547.55</c:v>
                </c:pt>
                <c:pt idx="69">
                  <c:v>234129.2</c:v>
                </c:pt>
                <c:pt idx="70">
                  <c:v>224538.89</c:v>
                </c:pt>
                <c:pt idx="71">
                  <c:v>248912.92</c:v>
                </c:pt>
                <c:pt idx="72">
                  <c:v>328096.52</c:v>
                </c:pt>
                <c:pt idx="73">
                  <c:v>262965.82999999996</c:v>
                </c:pt>
                <c:pt idx="74">
                  <c:v>334304.52</c:v>
                </c:pt>
                <c:pt idx="75">
                  <c:v>216060.84</c:v>
                </c:pt>
                <c:pt idx="76">
                  <c:v>183462.62</c:v>
                </c:pt>
                <c:pt idx="77">
                  <c:v>517013.54</c:v>
                </c:pt>
                <c:pt idx="78">
                  <c:v>731834.3</c:v>
                </c:pt>
                <c:pt idx="79">
                  <c:v>439159.84</c:v>
                </c:pt>
                <c:pt idx="80">
                  <c:v>453649.08</c:v>
                </c:pt>
                <c:pt idx="81">
                  <c:v>495969.8</c:v>
                </c:pt>
                <c:pt idx="82">
                  <c:v>306489.03000000003</c:v>
                </c:pt>
                <c:pt idx="83">
                  <c:v>226868.96</c:v>
                </c:pt>
                <c:pt idx="84">
                  <c:v>316845.86</c:v>
                </c:pt>
                <c:pt idx="85">
                  <c:v>496417.28000000003</c:v>
                </c:pt>
                <c:pt idx="86">
                  <c:v>527881.68000000005</c:v>
                </c:pt>
                <c:pt idx="87">
                  <c:v>535766.15999999992</c:v>
                </c:pt>
                <c:pt idx="88">
                  <c:v>469314.35</c:v>
                </c:pt>
                <c:pt idx="89">
                  <c:v>558254.63</c:v>
                </c:pt>
                <c:pt idx="90">
                  <c:v>197141.28</c:v>
                </c:pt>
                <c:pt idx="91">
                  <c:v>563313.5</c:v>
                </c:pt>
                <c:pt idx="92">
                  <c:v>365825.02</c:v>
                </c:pt>
                <c:pt idx="93">
                  <c:v>206538.6</c:v>
                </c:pt>
                <c:pt idx="94">
                  <c:v>320916.75</c:v>
                </c:pt>
                <c:pt idx="95">
                  <c:v>294325.06</c:v>
                </c:pt>
                <c:pt idx="96">
                  <c:v>329951.7</c:v>
                </c:pt>
                <c:pt idx="97">
                  <c:v>161277.70000000001</c:v>
                </c:pt>
                <c:pt idx="98">
                  <c:v>428140.06</c:v>
                </c:pt>
                <c:pt idx="99">
                  <c:v>433279.13</c:v>
                </c:pt>
                <c:pt idx="100">
                  <c:v>346792.73</c:v>
                </c:pt>
                <c:pt idx="101">
                  <c:v>540063.03</c:v>
                </c:pt>
                <c:pt idx="102">
                  <c:v>588972.06000000006</c:v>
                </c:pt>
                <c:pt idx="103">
                  <c:v>290698.15000000002</c:v>
                </c:pt>
                <c:pt idx="104">
                  <c:v>544487.67999999993</c:v>
                </c:pt>
                <c:pt idx="105">
                  <c:v>206569.82</c:v>
                </c:pt>
                <c:pt idx="106">
                  <c:v>550902.6</c:v>
                </c:pt>
                <c:pt idx="107">
                  <c:v>321737.09000000003</c:v>
                </c:pt>
                <c:pt idx="108">
                  <c:v>568845.91999999993</c:v>
                </c:pt>
                <c:pt idx="109">
                  <c:v>426690.72</c:v>
                </c:pt>
                <c:pt idx="110">
                  <c:v>430649.15</c:v>
                </c:pt>
                <c:pt idx="111">
                  <c:v>400768.12</c:v>
                </c:pt>
                <c:pt idx="112">
                  <c:v>175665.68</c:v>
                </c:pt>
                <c:pt idx="113">
                  <c:v>558028.44999999995</c:v>
                </c:pt>
                <c:pt idx="114">
                  <c:v>163514.12</c:v>
                </c:pt>
                <c:pt idx="115">
                  <c:v>398568.89</c:v>
                </c:pt>
                <c:pt idx="116">
                  <c:v>483830.51</c:v>
                </c:pt>
                <c:pt idx="117">
                  <c:v>292958.71999999997</c:v>
                </c:pt>
                <c:pt idx="118">
                  <c:v>275083.88</c:v>
                </c:pt>
                <c:pt idx="119">
                  <c:v>599805.07999999996</c:v>
                </c:pt>
                <c:pt idx="120">
                  <c:v>524692.4</c:v>
                </c:pt>
                <c:pt idx="121">
                  <c:v>196012.1</c:v>
                </c:pt>
                <c:pt idx="122">
                  <c:v>360134.37</c:v>
                </c:pt>
                <c:pt idx="123">
                  <c:v>312044.71999999997</c:v>
                </c:pt>
                <c:pt idx="124">
                  <c:v>268076.57</c:v>
                </c:pt>
                <c:pt idx="125">
                  <c:v>394243.2</c:v>
                </c:pt>
                <c:pt idx="126">
                  <c:v>474839.8</c:v>
                </c:pt>
                <c:pt idx="127">
                  <c:v>474497.36</c:v>
                </c:pt>
                <c:pt idx="128">
                  <c:v>301178.54000000004</c:v>
                </c:pt>
                <c:pt idx="129">
                  <c:v>642241.85</c:v>
                </c:pt>
                <c:pt idx="130">
                  <c:v>475335.92</c:v>
                </c:pt>
                <c:pt idx="131">
                  <c:v>543230.68999999994</c:v>
                </c:pt>
                <c:pt idx="132">
                  <c:v>343389.04</c:v>
                </c:pt>
                <c:pt idx="133">
                  <c:v>195989</c:v>
                </c:pt>
                <c:pt idx="134">
                  <c:v>295141.42000000004</c:v>
                </c:pt>
                <c:pt idx="135">
                  <c:v>355268.6</c:v>
                </c:pt>
                <c:pt idx="136">
                  <c:v>505356.39</c:v>
                </c:pt>
                <c:pt idx="137">
                  <c:v>180772.07</c:v>
                </c:pt>
                <c:pt idx="138">
                  <c:v>146751.85</c:v>
                </c:pt>
                <c:pt idx="139">
                  <c:v>198984.32000000001</c:v>
                </c:pt>
                <c:pt idx="140">
                  <c:v>210783.92</c:v>
                </c:pt>
                <c:pt idx="141">
                  <c:v>246604.1</c:v>
                </c:pt>
                <c:pt idx="142">
                  <c:v>430873.95</c:v>
                </c:pt>
                <c:pt idx="143">
                  <c:v>393671.84</c:v>
                </c:pt>
                <c:pt idx="144">
                  <c:v>363945.2</c:v>
                </c:pt>
                <c:pt idx="145">
                  <c:v>275857.52</c:v>
                </c:pt>
                <c:pt idx="146">
                  <c:v>350641.25</c:v>
                </c:pt>
                <c:pt idx="147">
                  <c:v>580750.64</c:v>
                </c:pt>
                <c:pt idx="148">
                  <c:v>410123.4</c:v>
                </c:pt>
                <c:pt idx="149">
                  <c:v>332068.73</c:v>
                </c:pt>
                <c:pt idx="150">
                  <c:v>208949.09</c:v>
                </c:pt>
                <c:pt idx="151">
                  <c:v>346499.94</c:v>
                </c:pt>
                <c:pt idx="152">
                  <c:v>474836.29</c:v>
                </c:pt>
                <c:pt idx="153">
                  <c:v>255380.79</c:v>
                </c:pt>
                <c:pt idx="154">
                  <c:v>237858.5</c:v>
                </c:pt>
                <c:pt idx="155">
                  <c:v>224001.23</c:v>
                </c:pt>
                <c:pt idx="156">
                  <c:v>439329.89</c:v>
                </c:pt>
                <c:pt idx="157">
                  <c:v>362182.64</c:v>
                </c:pt>
                <c:pt idx="158">
                  <c:v>299639.04000000004</c:v>
                </c:pt>
                <c:pt idx="159">
                  <c:v>457210.54</c:v>
                </c:pt>
                <c:pt idx="160">
                  <c:v>209679.6</c:v>
                </c:pt>
                <c:pt idx="161">
                  <c:v>426587.12</c:v>
                </c:pt>
                <c:pt idx="162">
                  <c:v>200150.72</c:v>
                </c:pt>
                <c:pt idx="163">
                  <c:v>534924.22</c:v>
                </c:pt>
                <c:pt idx="164">
                  <c:v>460681.28</c:v>
                </c:pt>
                <c:pt idx="165">
                  <c:v>151200.24</c:v>
                </c:pt>
                <c:pt idx="166">
                  <c:v>212426.64</c:v>
                </c:pt>
                <c:pt idx="167">
                  <c:v>181763.54</c:v>
                </c:pt>
                <c:pt idx="168">
                  <c:v>497895.75</c:v>
                </c:pt>
                <c:pt idx="169">
                  <c:v>242161.2</c:v>
                </c:pt>
                <c:pt idx="170">
                  <c:v>206671.68</c:v>
                </c:pt>
                <c:pt idx="171">
                  <c:v>496735.52</c:v>
                </c:pt>
                <c:pt idx="172">
                  <c:v>513074.17</c:v>
                </c:pt>
                <c:pt idx="173">
                  <c:v>214614.39999999999</c:v>
                </c:pt>
                <c:pt idx="174">
                  <c:v>110924.66</c:v>
                </c:pt>
                <c:pt idx="175">
                  <c:v>329940.56</c:v>
                </c:pt>
                <c:pt idx="176">
                  <c:v>363486.04</c:v>
                </c:pt>
                <c:pt idx="177">
                  <c:v>569494.11</c:v>
                </c:pt>
                <c:pt idx="178">
                  <c:v>279610.59999999998</c:v>
                </c:pt>
                <c:pt idx="179">
                  <c:v>361463.21</c:v>
                </c:pt>
                <c:pt idx="180">
                  <c:v>395552</c:v>
                </c:pt>
                <c:pt idx="181">
                  <c:v>492417.48</c:v>
                </c:pt>
                <c:pt idx="182">
                  <c:v>367213.96</c:v>
                </c:pt>
                <c:pt idx="183">
                  <c:v>312177.71999999997</c:v>
                </c:pt>
                <c:pt idx="184">
                  <c:v>331878.65999999997</c:v>
                </c:pt>
                <c:pt idx="185">
                  <c:v>266032</c:v>
                </c:pt>
                <c:pt idx="186">
                  <c:v>311399.12</c:v>
                </c:pt>
                <c:pt idx="187">
                  <c:v>505367.44</c:v>
                </c:pt>
                <c:pt idx="188">
                  <c:v>211928.26</c:v>
                </c:pt>
                <c:pt idx="189">
                  <c:v>401211.77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7B-4ED9-A0B5-C1A50128982E}"/>
            </c:ext>
          </c:extLst>
        </c:ser>
        <c:ser>
          <c:idx val="1"/>
          <c:order val="1"/>
          <c:tx>
            <c:strRef>
              <c:f>'Cov and Corr'!$L$2</c:f>
              <c:strCache>
                <c:ptCount val="1"/>
                <c:pt idx="0">
                  <c:v>Ybar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'Cov and Corr'!$K$3:$K$4</c:f>
              <c:numCache>
                <c:formatCode>#,##0</c:formatCode>
                <c:ptCount val="2"/>
                <c:pt idx="0">
                  <c:v>14591</c:v>
                </c:pt>
                <c:pt idx="1">
                  <c:v>64717</c:v>
                </c:pt>
              </c:numCache>
            </c:numRef>
          </c:xVal>
          <c:yVal>
            <c:numRef>
              <c:f>'Cov and Corr'!$L$3:$L$4</c:f>
              <c:numCache>
                <c:formatCode>#,##0</c:formatCode>
                <c:ptCount val="2"/>
                <c:pt idx="0">
                  <c:v>370058.95063157915</c:v>
                </c:pt>
                <c:pt idx="1">
                  <c:v>370058.95063157915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7B-4ED9-A0B5-C1A50128982E}"/>
            </c:ext>
          </c:extLst>
        </c:ser>
        <c:ser>
          <c:idx val="2"/>
          <c:order val="2"/>
          <c:tx>
            <c:strRef>
              <c:f>'Cov and Corr'!$L$6</c:f>
              <c:strCache>
                <c:ptCount val="1"/>
                <c:pt idx="0">
                  <c:v>Xbar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'Cov and Corr'!$L$7:$L$8</c:f>
              <c:numCache>
                <c:formatCode>#,##0</c:formatCode>
                <c:ptCount val="2"/>
                <c:pt idx="0">
                  <c:v>40429.526315789473</c:v>
                </c:pt>
                <c:pt idx="1">
                  <c:v>40429.526315789473</c:v>
                </c:pt>
              </c:numCache>
            </c:numRef>
          </c:xVal>
          <c:yVal>
            <c:numRef>
              <c:f>'Cov and Corr'!$K$7:$K$8</c:f>
              <c:numCache>
                <c:formatCode>#,##0</c:formatCode>
                <c:ptCount val="2"/>
                <c:pt idx="0">
                  <c:v>110924.66</c:v>
                </c:pt>
                <c:pt idx="1">
                  <c:v>731834.3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7B-4ED9-A0B5-C1A501289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434872"/>
        <c:axId val="692433912"/>
      </c:scatterChart>
      <c:valAx>
        <c:axId val="6924348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433912"/>
        <c:crosses val="autoZero"/>
        <c:crossBetween val="midCat"/>
      </c:valAx>
      <c:valAx>
        <c:axId val="6924339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434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6.3733951838638989E-2"/>
                  <c:y val="-0.2153708343229569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'Temperature Energy'!$B$2:$B$355</c:f>
              <c:numCache>
                <c:formatCode>General</c:formatCode>
                <c:ptCount val="354"/>
                <c:pt idx="0">
                  <c:v>46</c:v>
                </c:pt>
                <c:pt idx="1">
                  <c:v>52</c:v>
                </c:pt>
                <c:pt idx="2">
                  <c:v>55</c:v>
                </c:pt>
                <c:pt idx="3">
                  <c:v>46</c:v>
                </c:pt>
                <c:pt idx="4">
                  <c:v>47</c:v>
                </c:pt>
                <c:pt idx="5">
                  <c:v>50</c:v>
                </c:pt>
                <c:pt idx="6">
                  <c:v>36</c:v>
                </c:pt>
                <c:pt idx="7">
                  <c:v>47</c:v>
                </c:pt>
                <c:pt idx="8">
                  <c:v>40</c:v>
                </c:pt>
                <c:pt idx="9">
                  <c:v>46</c:v>
                </c:pt>
                <c:pt idx="10">
                  <c:v>55</c:v>
                </c:pt>
                <c:pt idx="11">
                  <c:v>40</c:v>
                </c:pt>
                <c:pt idx="12">
                  <c:v>53</c:v>
                </c:pt>
                <c:pt idx="13">
                  <c:v>44</c:v>
                </c:pt>
                <c:pt idx="14">
                  <c:v>48</c:v>
                </c:pt>
                <c:pt idx="15">
                  <c:v>46</c:v>
                </c:pt>
                <c:pt idx="16">
                  <c:v>56</c:v>
                </c:pt>
                <c:pt idx="17">
                  <c:v>36</c:v>
                </c:pt>
                <c:pt idx="18">
                  <c:v>38</c:v>
                </c:pt>
                <c:pt idx="19">
                  <c:v>37</c:v>
                </c:pt>
                <c:pt idx="20">
                  <c:v>44</c:v>
                </c:pt>
                <c:pt idx="21">
                  <c:v>30</c:v>
                </c:pt>
                <c:pt idx="22">
                  <c:v>48</c:v>
                </c:pt>
                <c:pt idx="23">
                  <c:v>37</c:v>
                </c:pt>
                <c:pt idx="24">
                  <c:v>43</c:v>
                </c:pt>
                <c:pt idx="25">
                  <c:v>39</c:v>
                </c:pt>
                <c:pt idx="26">
                  <c:v>34</c:v>
                </c:pt>
                <c:pt idx="27">
                  <c:v>33</c:v>
                </c:pt>
                <c:pt idx="28">
                  <c:v>38</c:v>
                </c:pt>
                <c:pt idx="29">
                  <c:v>38</c:v>
                </c:pt>
                <c:pt idx="30">
                  <c:v>37</c:v>
                </c:pt>
                <c:pt idx="31">
                  <c:v>35</c:v>
                </c:pt>
                <c:pt idx="32">
                  <c:v>53</c:v>
                </c:pt>
                <c:pt idx="33">
                  <c:v>55</c:v>
                </c:pt>
                <c:pt idx="34">
                  <c:v>58</c:v>
                </c:pt>
                <c:pt idx="35">
                  <c:v>41</c:v>
                </c:pt>
                <c:pt idx="36">
                  <c:v>43</c:v>
                </c:pt>
                <c:pt idx="37">
                  <c:v>43</c:v>
                </c:pt>
                <c:pt idx="38">
                  <c:v>32</c:v>
                </c:pt>
                <c:pt idx="39">
                  <c:v>53</c:v>
                </c:pt>
                <c:pt idx="40">
                  <c:v>54</c:v>
                </c:pt>
                <c:pt idx="41">
                  <c:v>56</c:v>
                </c:pt>
                <c:pt idx="42">
                  <c:v>52</c:v>
                </c:pt>
                <c:pt idx="43">
                  <c:v>57</c:v>
                </c:pt>
                <c:pt idx="44">
                  <c:v>51</c:v>
                </c:pt>
                <c:pt idx="45">
                  <c:v>40</c:v>
                </c:pt>
                <c:pt idx="46">
                  <c:v>32</c:v>
                </c:pt>
                <c:pt idx="47">
                  <c:v>34</c:v>
                </c:pt>
                <c:pt idx="48">
                  <c:v>37</c:v>
                </c:pt>
                <c:pt idx="49">
                  <c:v>39</c:v>
                </c:pt>
                <c:pt idx="50">
                  <c:v>22</c:v>
                </c:pt>
                <c:pt idx="51">
                  <c:v>38</c:v>
                </c:pt>
                <c:pt idx="52">
                  <c:v>40</c:v>
                </c:pt>
                <c:pt idx="53">
                  <c:v>51</c:v>
                </c:pt>
                <c:pt idx="54">
                  <c:v>32</c:v>
                </c:pt>
                <c:pt idx="55">
                  <c:v>45</c:v>
                </c:pt>
                <c:pt idx="56">
                  <c:v>40</c:v>
                </c:pt>
                <c:pt idx="57">
                  <c:v>52</c:v>
                </c:pt>
                <c:pt idx="58">
                  <c:v>25</c:v>
                </c:pt>
                <c:pt idx="59">
                  <c:v>42</c:v>
                </c:pt>
                <c:pt idx="60">
                  <c:v>45</c:v>
                </c:pt>
                <c:pt idx="61">
                  <c:v>31</c:v>
                </c:pt>
                <c:pt idx="62">
                  <c:v>51</c:v>
                </c:pt>
                <c:pt idx="63">
                  <c:v>34</c:v>
                </c:pt>
                <c:pt idx="64">
                  <c:v>21</c:v>
                </c:pt>
                <c:pt idx="65">
                  <c:v>55</c:v>
                </c:pt>
                <c:pt idx="66">
                  <c:v>24</c:v>
                </c:pt>
                <c:pt idx="67">
                  <c:v>42</c:v>
                </c:pt>
                <c:pt idx="68">
                  <c:v>38</c:v>
                </c:pt>
                <c:pt idx="69">
                  <c:v>48</c:v>
                </c:pt>
                <c:pt idx="70">
                  <c:v>40</c:v>
                </c:pt>
                <c:pt idx="71">
                  <c:v>45</c:v>
                </c:pt>
                <c:pt idx="72">
                  <c:v>45</c:v>
                </c:pt>
                <c:pt idx="73">
                  <c:v>46</c:v>
                </c:pt>
                <c:pt idx="74">
                  <c:v>33</c:v>
                </c:pt>
                <c:pt idx="75">
                  <c:v>37</c:v>
                </c:pt>
                <c:pt idx="76">
                  <c:v>24</c:v>
                </c:pt>
                <c:pt idx="77">
                  <c:v>36</c:v>
                </c:pt>
                <c:pt idx="78">
                  <c:v>37</c:v>
                </c:pt>
                <c:pt idx="79">
                  <c:v>47</c:v>
                </c:pt>
                <c:pt idx="80">
                  <c:v>64</c:v>
                </c:pt>
                <c:pt idx="81">
                  <c:v>60</c:v>
                </c:pt>
                <c:pt idx="82">
                  <c:v>50</c:v>
                </c:pt>
                <c:pt idx="83">
                  <c:v>62</c:v>
                </c:pt>
                <c:pt idx="84">
                  <c:v>50</c:v>
                </c:pt>
                <c:pt idx="85">
                  <c:v>62</c:v>
                </c:pt>
                <c:pt idx="86">
                  <c:v>68</c:v>
                </c:pt>
                <c:pt idx="87">
                  <c:v>65</c:v>
                </c:pt>
                <c:pt idx="88">
                  <c:v>57</c:v>
                </c:pt>
                <c:pt idx="89">
                  <c:v>53</c:v>
                </c:pt>
                <c:pt idx="90">
                  <c:v>43</c:v>
                </c:pt>
                <c:pt idx="91">
                  <c:v>39</c:v>
                </c:pt>
                <c:pt idx="92">
                  <c:v>61</c:v>
                </c:pt>
                <c:pt idx="93">
                  <c:v>42</c:v>
                </c:pt>
                <c:pt idx="94">
                  <c:v>42</c:v>
                </c:pt>
                <c:pt idx="95">
                  <c:v>52</c:v>
                </c:pt>
                <c:pt idx="96">
                  <c:v>68</c:v>
                </c:pt>
                <c:pt idx="97">
                  <c:v>50</c:v>
                </c:pt>
                <c:pt idx="98">
                  <c:v>46</c:v>
                </c:pt>
                <c:pt idx="99">
                  <c:v>58</c:v>
                </c:pt>
                <c:pt idx="100">
                  <c:v>56</c:v>
                </c:pt>
                <c:pt idx="101">
                  <c:v>61</c:v>
                </c:pt>
                <c:pt idx="102">
                  <c:v>56</c:v>
                </c:pt>
                <c:pt idx="103">
                  <c:v>61</c:v>
                </c:pt>
                <c:pt idx="104">
                  <c:v>67</c:v>
                </c:pt>
                <c:pt idx="105">
                  <c:v>68</c:v>
                </c:pt>
                <c:pt idx="106">
                  <c:v>61</c:v>
                </c:pt>
                <c:pt idx="107">
                  <c:v>52</c:v>
                </c:pt>
                <c:pt idx="108">
                  <c:v>63</c:v>
                </c:pt>
                <c:pt idx="109">
                  <c:v>80</c:v>
                </c:pt>
                <c:pt idx="110">
                  <c:v>75</c:v>
                </c:pt>
                <c:pt idx="111">
                  <c:v>51</c:v>
                </c:pt>
                <c:pt idx="112">
                  <c:v>44</c:v>
                </c:pt>
                <c:pt idx="113">
                  <c:v>79</c:v>
                </c:pt>
                <c:pt idx="114">
                  <c:v>61</c:v>
                </c:pt>
                <c:pt idx="115">
                  <c:v>49</c:v>
                </c:pt>
                <c:pt idx="116">
                  <c:v>80</c:v>
                </c:pt>
                <c:pt idx="117">
                  <c:v>47</c:v>
                </c:pt>
                <c:pt idx="118">
                  <c:v>77</c:v>
                </c:pt>
                <c:pt idx="119">
                  <c:v>60</c:v>
                </c:pt>
                <c:pt idx="120">
                  <c:v>54</c:v>
                </c:pt>
                <c:pt idx="121">
                  <c:v>44</c:v>
                </c:pt>
                <c:pt idx="122">
                  <c:v>50</c:v>
                </c:pt>
                <c:pt idx="123">
                  <c:v>69</c:v>
                </c:pt>
                <c:pt idx="124">
                  <c:v>59</c:v>
                </c:pt>
                <c:pt idx="125">
                  <c:v>81</c:v>
                </c:pt>
                <c:pt idx="126">
                  <c:v>82</c:v>
                </c:pt>
                <c:pt idx="127">
                  <c:v>59</c:v>
                </c:pt>
                <c:pt idx="128">
                  <c:v>47</c:v>
                </c:pt>
                <c:pt idx="129">
                  <c:v>71</c:v>
                </c:pt>
                <c:pt idx="130">
                  <c:v>45</c:v>
                </c:pt>
                <c:pt idx="131">
                  <c:v>65</c:v>
                </c:pt>
                <c:pt idx="132">
                  <c:v>78</c:v>
                </c:pt>
                <c:pt idx="133">
                  <c:v>54</c:v>
                </c:pt>
                <c:pt idx="134">
                  <c:v>46</c:v>
                </c:pt>
                <c:pt idx="135">
                  <c:v>81</c:v>
                </c:pt>
                <c:pt idx="136">
                  <c:v>52</c:v>
                </c:pt>
                <c:pt idx="137">
                  <c:v>79</c:v>
                </c:pt>
                <c:pt idx="138">
                  <c:v>77</c:v>
                </c:pt>
                <c:pt idx="139">
                  <c:v>66</c:v>
                </c:pt>
                <c:pt idx="140">
                  <c:v>60</c:v>
                </c:pt>
                <c:pt idx="141">
                  <c:v>66</c:v>
                </c:pt>
                <c:pt idx="142">
                  <c:v>63</c:v>
                </c:pt>
                <c:pt idx="143">
                  <c:v>76</c:v>
                </c:pt>
                <c:pt idx="144">
                  <c:v>64</c:v>
                </c:pt>
                <c:pt idx="145">
                  <c:v>54</c:v>
                </c:pt>
                <c:pt idx="146">
                  <c:v>62</c:v>
                </c:pt>
                <c:pt idx="147">
                  <c:v>75</c:v>
                </c:pt>
                <c:pt idx="148">
                  <c:v>60</c:v>
                </c:pt>
                <c:pt idx="149">
                  <c:v>61</c:v>
                </c:pt>
                <c:pt idx="150">
                  <c:v>74</c:v>
                </c:pt>
                <c:pt idx="151">
                  <c:v>72</c:v>
                </c:pt>
                <c:pt idx="152">
                  <c:v>77</c:v>
                </c:pt>
                <c:pt idx="153">
                  <c:v>56</c:v>
                </c:pt>
                <c:pt idx="154">
                  <c:v>73</c:v>
                </c:pt>
                <c:pt idx="155">
                  <c:v>60</c:v>
                </c:pt>
                <c:pt idx="156">
                  <c:v>72</c:v>
                </c:pt>
                <c:pt idx="157">
                  <c:v>66</c:v>
                </c:pt>
                <c:pt idx="158">
                  <c:v>57</c:v>
                </c:pt>
                <c:pt idx="159">
                  <c:v>57</c:v>
                </c:pt>
                <c:pt idx="160">
                  <c:v>78</c:v>
                </c:pt>
                <c:pt idx="161">
                  <c:v>56</c:v>
                </c:pt>
                <c:pt idx="162">
                  <c:v>59</c:v>
                </c:pt>
                <c:pt idx="163">
                  <c:v>71</c:v>
                </c:pt>
                <c:pt idx="164">
                  <c:v>66</c:v>
                </c:pt>
                <c:pt idx="165">
                  <c:v>58</c:v>
                </c:pt>
                <c:pt idx="166">
                  <c:v>67</c:v>
                </c:pt>
                <c:pt idx="167">
                  <c:v>66</c:v>
                </c:pt>
                <c:pt idx="168">
                  <c:v>76</c:v>
                </c:pt>
                <c:pt idx="169">
                  <c:v>57</c:v>
                </c:pt>
                <c:pt idx="170">
                  <c:v>72</c:v>
                </c:pt>
                <c:pt idx="171">
                  <c:v>62</c:v>
                </c:pt>
                <c:pt idx="172">
                  <c:v>79</c:v>
                </c:pt>
                <c:pt idx="173">
                  <c:v>83</c:v>
                </c:pt>
                <c:pt idx="174">
                  <c:v>71</c:v>
                </c:pt>
                <c:pt idx="175">
                  <c:v>78</c:v>
                </c:pt>
                <c:pt idx="176">
                  <c:v>70</c:v>
                </c:pt>
                <c:pt idx="177">
                  <c:v>81</c:v>
                </c:pt>
                <c:pt idx="178">
                  <c:v>74</c:v>
                </c:pt>
                <c:pt idx="179">
                  <c:v>92</c:v>
                </c:pt>
                <c:pt idx="180">
                  <c:v>78</c:v>
                </c:pt>
                <c:pt idx="181">
                  <c:v>87</c:v>
                </c:pt>
                <c:pt idx="182">
                  <c:v>62</c:v>
                </c:pt>
                <c:pt idx="183">
                  <c:v>85</c:v>
                </c:pt>
                <c:pt idx="184">
                  <c:v>92</c:v>
                </c:pt>
                <c:pt idx="185">
                  <c:v>84</c:v>
                </c:pt>
                <c:pt idx="186">
                  <c:v>90</c:v>
                </c:pt>
                <c:pt idx="187">
                  <c:v>66</c:v>
                </c:pt>
                <c:pt idx="188">
                  <c:v>67</c:v>
                </c:pt>
                <c:pt idx="189">
                  <c:v>79</c:v>
                </c:pt>
                <c:pt idx="190">
                  <c:v>74</c:v>
                </c:pt>
                <c:pt idx="191">
                  <c:v>84</c:v>
                </c:pt>
                <c:pt idx="192">
                  <c:v>73</c:v>
                </c:pt>
                <c:pt idx="193">
                  <c:v>72</c:v>
                </c:pt>
                <c:pt idx="194">
                  <c:v>89</c:v>
                </c:pt>
                <c:pt idx="195">
                  <c:v>75</c:v>
                </c:pt>
                <c:pt idx="196">
                  <c:v>80</c:v>
                </c:pt>
                <c:pt idx="197">
                  <c:v>65</c:v>
                </c:pt>
                <c:pt idx="198">
                  <c:v>71</c:v>
                </c:pt>
                <c:pt idx="199">
                  <c:v>91</c:v>
                </c:pt>
                <c:pt idx="200">
                  <c:v>89</c:v>
                </c:pt>
                <c:pt idx="201">
                  <c:v>98</c:v>
                </c:pt>
                <c:pt idx="202">
                  <c:v>91</c:v>
                </c:pt>
                <c:pt idx="203">
                  <c:v>82</c:v>
                </c:pt>
                <c:pt idx="204">
                  <c:v>93</c:v>
                </c:pt>
                <c:pt idx="205">
                  <c:v>73</c:v>
                </c:pt>
                <c:pt idx="206">
                  <c:v>99</c:v>
                </c:pt>
                <c:pt idx="207">
                  <c:v>85</c:v>
                </c:pt>
                <c:pt idx="208">
                  <c:v>71</c:v>
                </c:pt>
                <c:pt idx="209">
                  <c:v>90</c:v>
                </c:pt>
                <c:pt idx="210">
                  <c:v>71</c:v>
                </c:pt>
                <c:pt idx="211">
                  <c:v>97</c:v>
                </c:pt>
                <c:pt idx="212">
                  <c:v>100</c:v>
                </c:pt>
                <c:pt idx="213">
                  <c:v>96</c:v>
                </c:pt>
                <c:pt idx="214">
                  <c:v>75</c:v>
                </c:pt>
                <c:pt idx="215">
                  <c:v>80</c:v>
                </c:pt>
                <c:pt idx="216">
                  <c:v>74</c:v>
                </c:pt>
                <c:pt idx="217">
                  <c:v>84</c:v>
                </c:pt>
                <c:pt idx="218">
                  <c:v>94</c:v>
                </c:pt>
                <c:pt idx="219">
                  <c:v>99</c:v>
                </c:pt>
                <c:pt idx="220">
                  <c:v>94</c:v>
                </c:pt>
                <c:pt idx="221">
                  <c:v>95</c:v>
                </c:pt>
                <c:pt idx="222">
                  <c:v>88</c:v>
                </c:pt>
                <c:pt idx="223">
                  <c:v>83</c:v>
                </c:pt>
                <c:pt idx="224">
                  <c:v>89</c:v>
                </c:pt>
                <c:pt idx="225">
                  <c:v>79</c:v>
                </c:pt>
                <c:pt idx="226">
                  <c:v>92</c:v>
                </c:pt>
                <c:pt idx="227">
                  <c:v>100</c:v>
                </c:pt>
                <c:pt idx="228">
                  <c:v>80</c:v>
                </c:pt>
                <c:pt idx="229">
                  <c:v>97</c:v>
                </c:pt>
                <c:pt idx="230">
                  <c:v>70</c:v>
                </c:pt>
                <c:pt idx="231">
                  <c:v>90</c:v>
                </c:pt>
                <c:pt idx="232">
                  <c:v>75</c:v>
                </c:pt>
                <c:pt idx="233">
                  <c:v>86</c:v>
                </c:pt>
                <c:pt idx="234">
                  <c:v>91</c:v>
                </c:pt>
                <c:pt idx="235">
                  <c:v>80</c:v>
                </c:pt>
                <c:pt idx="236">
                  <c:v>73</c:v>
                </c:pt>
                <c:pt idx="237">
                  <c:v>85</c:v>
                </c:pt>
                <c:pt idx="238">
                  <c:v>95</c:v>
                </c:pt>
                <c:pt idx="239">
                  <c:v>75</c:v>
                </c:pt>
                <c:pt idx="240">
                  <c:v>87</c:v>
                </c:pt>
                <c:pt idx="241">
                  <c:v>80</c:v>
                </c:pt>
                <c:pt idx="242">
                  <c:v>88</c:v>
                </c:pt>
                <c:pt idx="243">
                  <c:v>75</c:v>
                </c:pt>
                <c:pt idx="244">
                  <c:v>68</c:v>
                </c:pt>
                <c:pt idx="245">
                  <c:v>70</c:v>
                </c:pt>
                <c:pt idx="246">
                  <c:v>76</c:v>
                </c:pt>
                <c:pt idx="247">
                  <c:v>87</c:v>
                </c:pt>
                <c:pt idx="248">
                  <c:v>90</c:v>
                </c:pt>
                <c:pt idx="249">
                  <c:v>67</c:v>
                </c:pt>
                <c:pt idx="250">
                  <c:v>70</c:v>
                </c:pt>
                <c:pt idx="251">
                  <c:v>97</c:v>
                </c:pt>
                <c:pt idx="252">
                  <c:v>90</c:v>
                </c:pt>
                <c:pt idx="253">
                  <c:v>86</c:v>
                </c:pt>
                <c:pt idx="254">
                  <c:v>83</c:v>
                </c:pt>
                <c:pt idx="255">
                  <c:v>69</c:v>
                </c:pt>
                <c:pt idx="256">
                  <c:v>68</c:v>
                </c:pt>
                <c:pt idx="257">
                  <c:v>95</c:v>
                </c:pt>
                <c:pt idx="258">
                  <c:v>93</c:v>
                </c:pt>
                <c:pt idx="259">
                  <c:v>79</c:v>
                </c:pt>
                <c:pt idx="260">
                  <c:v>87</c:v>
                </c:pt>
                <c:pt idx="261">
                  <c:v>79</c:v>
                </c:pt>
                <c:pt idx="262">
                  <c:v>85</c:v>
                </c:pt>
                <c:pt idx="263">
                  <c:v>89</c:v>
                </c:pt>
                <c:pt idx="264">
                  <c:v>71</c:v>
                </c:pt>
                <c:pt idx="265">
                  <c:v>58</c:v>
                </c:pt>
                <c:pt idx="266">
                  <c:v>66</c:v>
                </c:pt>
                <c:pt idx="267">
                  <c:v>82</c:v>
                </c:pt>
                <c:pt idx="268">
                  <c:v>56</c:v>
                </c:pt>
                <c:pt idx="269">
                  <c:v>81</c:v>
                </c:pt>
                <c:pt idx="270">
                  <c:v>57</c:v>
                </c:pt>
                <c:pt idx="271">
                  <c:v>59</c:v>
                </c:pt>
                <c:pt idx="272">
                  <c:v>54</c:v>
                </c:pt>
                <c:pt idx="273">
                  <c:v>88</c:v>
                </c:pt>
                <c:pt idx="274">
                  <c:v>83</c:v>
                </c:pt>
                <c:pt idx="275">
                  <c:v>85</c:v>
                </c:pt>
                <c:pt idx="276">
                  <c:v>85</c:v>
                </c:pt>
                <c:pt idx="277">
                  <c:v>81</c:v>
                </c:pt>
                <c:pt idx="278">
                  <c:v>73</c:v>
                </c:pt>
                <c:pt idx="279">
                  <c:v>71</c:v>
                </c:pt>
                <c:pt idx="280">
                  <c:v>87</c:v>
                </c:pt>
                <c:pt idx="281">
                  <c:v>86</c:v>
                </c:pt>
                <c:pt idx="282">
                  <c:v>79</c:v>
                </c:pt>
                <c:pt idx="283">
                  <c:v>61</c:v>
                </c:pt>
                <c:pt idx="284">
                  <c:v>60</c:v>
                </c:pt>
                <c:pt idx="285">
                  <c:v>78</c:v>
                </c:pt>
                <c:pt idx="286">
                  <c:v>81</c:v>
                </c:pt>
                <c:pt idx="287">
                  <c:v>79</c:v>
                </c:pt>
                <c:pt idx="288">
                  <c:v>68</c:v>
                </c:pt>
                <c:pt idx="289">
                  <c:v>68</c:v>
                </c:pt>
                <c:pt idx="290">
                  <c:v>60</c:v>
                </c:pt>
                <c:pt idx="291">
                  <c:v>73</c:v>
                </c:pt>
                <c:pt idx="292">
                  <c:v>74</c:v>
                </c:pt>
                <c:pt idx="293">
                  <c:v>46</c:v>
                </c:pt>
                <c:pt idx="294">
                  <c:v>66</c:v>
                </c:pt>
                <c:pt idx="295">
                  <c:v>50</c:v>
                </c:pt>
                <c:pt idx="296">
                  <c:v>49</c:v>
                </c:pt>
                <c:pt idx="297">
                  <c:v>68</c:v>
                </c:pt>
                <c:pt idx="298">
                  <c:v>63</c:v>
                </c:pt>
                <c:pt idx="299">
                  <c:v>57</c:v>
                </c:pt>
                <c:pt idx="300">
                  <c:v>62</c:v>
                </c:pt>
                <c:pt idx="301">
                  <c:v>66</c:v>
                </c:pt>
                <c:pt idx="302">
                  <c:v>62</c:v>
                </c:pt>
                <c:pt idx="303">
                  <c:v>53</c:v>
                </c:pt>
                <c:pt idx="304">
                  <c:v>63</c:v>
                </c:pt>
                <c:pt idx="305">
                  <c:v>61</c:v>
                </c:pt>
                <c:pt idx="306">
                  <c:v>64</c:v>
                </c:pt>
                <c:pt idx="307">
                  <c:v>51</c:v>
                </c:pt>
                <c:pt idx="308">
                  <c:v>56</c:v>
                </c:pt>
                <c:pt idx="309">
                  <c:v>54</c:v>
                </c:pt>
                <c:pt idx="310">
                  <c:v>53</c:v>
                </c:pt>
                <c:pt idx="311">
                  <c:v>50</c:v>
                </c:pt>
                <c:pt idx="312">
                  <c:v>68</c:v>
                </c:pt>
                <c:pt idx="313">
                  <c:v>58</c:v>
                </c:pt>
                <c:pt idx="314">
                  <c:v>49</c:v>
                </c:pt>
                <c:pt idx="315">
                  <c:v>67</c:v>
                </c:pt>
                <c:pt idx="316">
                  <c:v>49</c:v>
                </c:pt>
                <c:pt idx="317">
                  <c:v>47</c:v>
                </c:pt>
                <c:pt idx="318">
                  <c:v>49</c:v>
                </c:pt>
                <c:pt idx="319">
                  <c:v>47</c:v>
                </c:pt>
                <c:pt idx="320">
                  <c:v>62</c:v>
                </c:pt>
                <c:pt idx="321">
                  <c:v>47</c:v>
                </c:pt>
                <c:pt idx="322">
                  <c:v>49</c:v>
                </c:pt>
                <c:pt idx="323">
                  <c:v>64</c:v>
                </c:pt>
                <c:pt idx="324">
                  <c:v>62</c:v>
                </c:pt>
                <c:pt idx="325">
                  <c:v>60</c:v>
                </c:pt>
                <c:pt idx="326">
                  <c:v>66</c:v>
                </c:pt>
                <c:pt idx="327">
                  <c:v>62</c:v>
                </c:pt>
                <c:pt idx="328">
                  <c:v>66</c:v>
                </c:pt>
                <c:pt idx="329">
                  <c:v>49</c:v>
                </c:pt>
                <c:pt idx="330">
                  <c:v>62</c:v>
                </c:pt>
                <c:pt idx="331">
                  <c:v>65</c:v>
                </c:pt>
                <c:pt idx="332">
                  <c:v>62</c:v>
                </c:pt>
                <c:pt idx="333">
                  <c:v>61</c:v>
                </c:pt>
                <c:pt idx="334">
                  <c:v>31</c:v>
                </c:pt>
                <c:pt idx="335">
                  <c:v>53</c:v>
                </c:pt>
                <c:pt idx="336">
                  <c:v>52</c:v>
                </c:pt>
                <c:pt idx="337">
                  <c:v>55</c:v>
                </c:pt>
                <c:pt idx="338">
                  <c:v>61</c:v>
                </c:pt>
                <c:pt idx="339">
                  <c:v>50</c:v>
                </c:pt>
                <c:pt idx="340">
                  <c:v>55</c:v>
                </c:pt>
                <c:pt idx="341">
                  <c:v>60</c:v>
                </c:pt>
                <c:pt idx="342">
                  <c:v>43</c:v>
                </c:pt>
                <c:pt idx="343">
                  <c:v>63</c:v>
                </c:pt>
                <c:pt idx="344">
                  <c:v>49</c:v>
                </c:pt>
                <c:pt idx="345">
                  <c:v>40</c:v>
                </c:pt>
                <c:pt idx="346">
                  <c:v>33</c:v>
                </c:pt>
                <c:pt idx="347">
                  <c:v>62</c:v>
                </c:pt>
                <c:pt idx="348">
                  <c:v>32</c:v>
                </c:pt>
                <c:pt idx="349">
                  <c:v>33</c:v>
                </c:pt>
                <c:pt idx="350">
                  <c:v>52</c:v>
                </c:pt>
                <c:pt idx="351">
                  <c:v>32</c:v>
                </c:pt>
                <c:pt idx="352">
                  <c:v>59</c:v>
                </c:pt>
                <c:pt idx="353">
                  <c:v>32</c:v>
                </c:pt>
              </c:numCache>
            </c:numRef>
          </c:xVal>
          <c:yVal>
            <c:numRef>
              <c:f>'Temperature Energy'!$C$2:$C$355</c:f>
              <c:numCache>
                <c:formatCode>General</c:formatCode>
                <c:ptCount val="354"/>
                <c:pt idx="0">
                  <c:v>236</c:v>
                </c:pt>
                <c:pt idx="1">
                  <c:v>304</c:v>
                </c:pt>
                <c:pt idx="2">
                  <c:v>163.5</c:v>
                </c:pt>
                <c:pt idx="3">
                  <c:v>214</c:v>
                </c:pt>
                <c:pt idx="4">
                  <c:v>210</c:v>
                </c:pt>
                <c:pt idx="5">
                  <c:v>508</c:v>
                </c:pt>
                <c:pt idx="6">
                  <c:v>294.55</c:v>
                </c:pt>
                <c:pt idx="7">
                  <c:v>250</c:v>
                </c:pt>
                <c:pt idx="8">
                  <c:v>371.95</c:v>
                </c:pt>
                <c:pt idx="9">
                  <c:v>478</c:v>
                </c:pt>
                <c:pt idx="10">
                  <c:v>258</c:v>
                </c:pt>
                <c:pt idx="11">
                  <c:v>559</c:v>
                </c:pt>
                <c:pt idx="12">
                  <c:v>536</c:v>
                </c:pt>
                <c:pt idx="13">
                  <c:v>576</c:v>
                </c:pt>
                <c:pt idx="14">
                  <c:v>446</c:v>
                </c:pt>
                <c:pt idx="15">
                  <c:v>300</c:v>
                </c:pt>
                <c:pt idx="16">
                  <c:v>250.5</c:v>
                </c:pt>
                <c:pt idx="17">
                  <c:v>412.79999999999995</c:v>
                </c:pt>
                <c:pt idx="18">
                  <c:v>511.7</c:v>
                </c:pt>
                <c:pt idx="19">
                  <c:v>311.75</c:v>
                </c:pt>
                <c:pt idx="20">
                  <c:v>478</c:v>
                </c:pt>
                <c:pt idx="21">
                  <c:v>282.5</c:v>
                </c:pt>
                <c:pt idx="22">
                  <c:v>476</c:v>
                </c:pt>
                <c:pt idx="23">
                  <c:v>565.44999999999993</c:v>
                </c:pt>
                <c:pt idx="24">
                  <c:v>567.6</c:v>
                </c:pt>
                <c:pt idx="25">
                  <c:v>634.25</c:v>
                </c:pt>
                <c:pt idx="26">
                  <c:v>266.59999999999997</c:v>
                </c:pt>
                <c:pt idx="27">
                  <c:v>345</c:v>
                </c:pt>
                <c:pt idx="28">
                  <c:v>393.45</c:v>
                </c:pt>
                <c:pt idx="29">
                  <c:v>567.6</c:v>
                </c:pt>
                <c:pt idx="30">
                  <c:v>266.59999999999997</c:v>
                </c:pt>
                <c:pt idx="31">
                  <c:v>503.09999999999997</c:v>
                </c:pt>
                <c:pt idx="32">
                  <c:v>242</c:v>
                </c:pt>
                <c:pt idx="33">
                  <c:v>216</c:v>
                </c:pt>
                <c:pt idx="34">
                  <c:v>354</c:v>
                </c:pt>
                <c:pt idx="35">
                  <c:v>432.15</c:v>
                </c:pt>
                <c:pt idx="36">
                  <c:v>406.34999999999997</c:v>
                </c:pt>
                <c:pt idx="37">
                  <c:v>627.79999999999995</c:v>
                </c:pt>
                <c:pt idx="38">
                  <c:v>705</c:v>
                </c:pt>
                <c:pt idx="39">
                  <c:v>534</c:v>
                </c:pt>
                <c:pt idx="40">
                  <c:v>282</c:v>
                </c:pt>
                <c:pt idx="41">
                  <c:v>435</c:v>
                </c:pt>
                <c:pt idx="42">
                  <c:v>380</c:v>
                </c:pt>
                <c:pt idx="43">
                  <c:v>372</c:v>
                </c:pt>
                <c:pt idx="44">
                  <c:v>240</c:v>
                </c:pt>
                <c:pt idx="45">
                  <c:v>346.15</c:v>
                </c:pt>
                <c:pt idx="46">
                  <c:v>577.5</c:v>
                </c:pt>
                <c:pt idx="47">
                  <c:v>406.34999999999997</c:v>
                </c:pt>
                <c:pt idx="48">
                  <c:v>468.7</c:v>
                </c:pt>
                <c:pt idx="49">
                  <c:v>483.75</c:v>
                </c:pt>
                <c:pt idx="50">
                  <c:v>462.5</c:v>
                </c:pt>
                <c:pt idx="51">
                  <c:v>408.5</c:v>
                </c:pt>
                <c:pt idx="52">
                  <c:v>311.75</c:v>
                </c:pt>
                <c:pt idx="53">
                  <c:v>420</c:v>
                </c:pt>
                <c:pt idx="54">
                  <c:v>410</c:v>
                </c:pt>
                <c:pt idx="55">
                  <c:v>400</c:v>
                </c:pt>
                <c:pt idx="56">
                  <c:v>460.09999999999997</c:v>
                </c:pt>
                <c:pt idx="57">
                  <c:v>538</c:v>
                </c:pt>
                <c:pt idx="58">
                  <c:v>597.5</c:v>
                </c:pt>
                <c:pt idx="59">
                  <c:v>389.15</c:v>
                </c:pt>
                <c:pt idx="60">
                  <c:v>228</c:v>
                </c:pt>
                <c:pt idx="61">
                  <c:v>627.5</c:v>
                </c:pt>
                <c:pt idx="62">
                  <c:v>408</c:v>
                </c:pt>
                <c:pt idx="63">
                  <c:v>339.7</c:v>
                </c:pt>
                <c:pt idx="64">
                  <c:v>527.5</c:v>
                </c:pt>
                <c:pt idx="65">
                  <c:v>364.5</c:v>
                </c:pt>
                <c:pt idx="66">
                  <c:v>695</c:v>
                </c:pt>
                <c:pt idx="67">
                  <c:v>462.25</c:v>
                </c:pt>
                <c:pt idx="68">
                  <c:v>277.34999999999997</c:v>
                </c:pt>
                <c:pt idx="69">
                  <c:v>334</c:v>
                </c:pt>
                <c:pt idx="70">
                  <c:v>445.04999999999995</c:v>
                </c:pt>
                <c:pt idx="71">
                  <c:v>496</c:v>
                </c:pt>
                <c:pt idx="72">
                  <c:v>514</c:v>
                </c:pt>
                <c:pt idx="73">
                  <c:v>350</c:v>
                </c:pt>
                <c:pt idx="74">
                  <c:v>697.5</c:v>
                </c:pt>
                <c:pt idx="75">
                  <c:v>258</c:v>
                </c:pt>
                <c:pt idx="76">
                  <c:v>257.5</c:v>
                </c:pt>
                <c:pt idx="77">
                  <c:v>313.89999999999998</c:v>
                </c:pt>
                <c:pt idx="78">
                  <c:v>481.59999999999997</c:v>
                </c:pt>
                <c:pt idx="79">
                  <c:v>594</c:v>
                </c:pt>
                <c:pt idx="80">
                  <c:v>442.5</c:v>
                </c:pt>
                <c:pt idx="81">
                  <c:v>397.5</c:v>
                </c:pt>
                <c:pt idx="82">
                  <c:v>272</c:v>
                </c:pt>
                <c:pt idx="83">
                  <c:v>208.5</c:v>
                </c:pt>
                <c:pt idx="84">
                  <c:v>200</c:v>
                </c:pt>
                <c:pt idx="85">
                  <c:v>301.5</c:v>
                </c:pt>
                <c:pt idx="86">
                  <c:v>187</c:v>
                </c:pt>
                <c:pt idx="87">
                  <c:v>150</c:v>
                </c:pt>
                <c:pt idx="88">
                  <c:v>445.5</c:v>
                </c:pt>
                <c:pt idx="89">
                  <c:v>498</c:v>
                </c:pt>
                <c:pt idx="90">
                  <c:v>599.85</c:v>
                </c:pt>
                <c:pt idx="91">
                  <c:v>393.45</c:v>
                </c:pt>
                <c:pt idx="92">
                  <c:v>196.5</c:v>
                </c:pt>
                <c:pt idx="93">
                  <c:v>457.95</c:v>
                </c:pt>
                <c:pt idx="94">
                  <c:v>225.75</c:v>
                </c:pt>
                <c:pt idx="95">
                  <c:v>598</c:v>
                </c:pt>
                <c:pt idx="96">
                  <c:v>268</c:v>
                </c:pt>
                <c:pt idx="97">
                  <c:v>468</c:v>
                </c:pt>
                <c:pt idx="98">
                  <c:v>236</c:v>
                </c:pt>
                <c:pt idx="99">
                  <c:v>415.5</c:v>
                </c:pt>
                <c:pt idx="100">
                  <c:v>418.5</c:v>
                </c:pt>
                <c:pt idx="101">
                  <c:v>279</c:v>
                </c:pt>
                <c:pt idx="102">
                  <c:v>195</c:v>
                </c:pt>
                <c:pt idx="103">
                  <c:v>325.5</c:v>
                </c:pt>
                <c:pt idx="104">
                  <c:v>283</c:v>
                </c:pt>
                <c:pt idx="105">
                  <c:v>281</c:v>
                </c:pt>
                <c:pt idx="106">
                  <c:v>313.5</c:v>
                </c:pt>
                <c:pt idx="107">
                  <c:v>466</c:v>
                </c:pt>
                <c:pt idx="108">
                  <c:v>351</c:v>
                </c:pt>
                <c:pt idx="109">
                  <c:v>226</c:v>
                </c:pt>
                <c:pt idx="110">
                  <c:v>165</c:v>
                </c:pt>
                <c:pt idx="111">
                  <c:v>532</c:v>
                </c:pt>
                <c:pt idx="112">
                  <c:v>410</c:v>
                </c:pt>
                <c:pt idx="113">
                  <c:v>121</c:v>
                </c:pt>
                <c:pt idx="114">
                  <c:v>340.5</c:v>
                </c:pt>
                <c:pt idx="115">
                  <c:v>264</c:v>
                </c:pt>
                <c:pt idx="116">
                  <c:v>212</c:v>
                </c:pt>
                <c:pt idx="117">
                  <c:v>590</c:v>
                </c:pt>
                <c:pt idx="118">
                  <c:v>153</c:v>
                </c:pt>
                <c:pt idx="119">
                  <c:v>202.5</c:v>
                </c:pt>
                <c:pt idx="120">
                  <c:v>564</c:v>
                </c:pt>
                <c:pt idx="121">
                  <c:v>326</c:v>
                </c:pt>
                <c:pt idx="122">
                  <c:v>308</c:v>
                </c:pt>
                <c:pt idx="123">
                  <c:v>220</c:v>
                </c:pt>
                <c:pt idx="124">
                  <c:v>448.5</c:v>
                </c:pt>
                <c:pt idx="125">
                  <c:v>239</c:v>
                </c:pt>
                <c:pt idx="126">
                  <c:v>227</c:v>
                </c:pt>
                <c:pt idx="127">
                  <c:v>222</c:v>
                </c:pt>
                <c:pt idx="128">
                  <c:v>282</c:v>
                </c:pt>
                <c:pt idx="129">
                  <c:v>225</c:v>
                </c:pt>
                <c:pt idx="130">
                  <c:v>332</c:v>
                </c:pt>
                <c:pt idx="131">
                  <c:v>178</c:v>
                </c:pt>
                <c:pt idx="132">
                  <c:v>290</c:v>
                </c:pt>
                <c:pt idx="133">
                  <c:v>246</c:v>
                </c:pt>
                <c:pt idx="134">
                  <c:v>598</c:v>
                </c:pt>
                <c:pt idx="135">
                  <c:v>186</c:v>
                </c:pt>
                <c:pt idx="136">
                  <c:v>584</c:v>
                </c:pt>
                <c:pt idx="137">
                  <c:v>259</c:v>
                </c:pt>
                <c:pt idx="138">
                  <c:v>162</c:v>
                </c:pt>
                <c:pt idx="139">
                  <c:v>162</c:v>
                </c:pt>
                <c:pt idx="140">
                  <c:v>300</c:v>
                </c:pt>
                <c:pt idx="141">
                  <c:v>228</c:v>
                </c:pt>
                <c:pt idx="142">
                  <c:v>336</c:v>
                </c:pt>
                <c:pt idx="143">
                  <c:v>164</c:v>
                </c:pt>
                <c:pt idx="144">
                  <c:v>238.5</c:v>
                </c:pt>
                <c:pt idx="145">
                  <c:v>548</c:v>
                </c:pt>
                <c:pt idx="146">
                  <c:v>187.5</c:v>
                </c:pt>
                <c:pt idx="147">
                  <c:v>208</c:v>
                </c:pt>
                <c:pt idx="148">
                  <c:v>153</c:v>
                </c:pt>
                <c:pt idx="149">
                  <c:v>343.5</c:v>
                </c:pt>
                <c:pt idx="150">
                  <c:v>275</c:v>
                </c:pt>
                <c:pt idx="151">
                  <c:v>138</c:v>
                </c:pt>
                <c:pt idx="152">
                  <c:v>168</c:v>
                </c:pt>
                <c:pt idx="153">
                  <c:v>289.5</c:v>
                </c:pt>
                <c:pt idx="154">
                  <c:v>156</c:v>
                </c:pt>
                <c:pt idx="155">
                  <c:v>345</c:v>
                </c:pt>
                <c:pt idx="156">
                  <c:v>292</c:v>
                </c:pt>
                <c:pt idx="157">
                  <c:v>100</c:v>
                </c:pt>
                <c:pt idx="158">
                  <c:v>355.5</c:v>
                </c:pt>
                <c:pt idx="159">
                  <c:v>171</c:v>
                </c:pt>
                <c:pt idx="160">
                  <c:v>253</c:v>
                </c:pt>
                <c:pt idx="161">
                  <c:v>303</c:v>
                </c:pt>
                <c:pt idx="162">
                  <c:v>319.5</c:v>
                </c:pt>
                <c:pt idx="163">
                  <c:v>115</c:v>
                </c:pt>
                <c:pt idx="164">
                  <c:v>133</c:v>
                </c:pt>
                <c:pt idx="165">
                  <c:v>318</c:v>
                </c:pt>
                <c:pt idx="166">
                  <c:v>137</c:v>
                </c:pt>
                <c:pt idx="167">
                  <c:v>275</c:v>
                </c:pt>
                <c:pt idx="168">
                  <c:v>132</c:v>
                </c:pt>
                <c:pt idx="169">
                  <c:v>244.5</c:v>
                </c:pt>
                <c:pt idx="170">
                  <c:v>135</c:v>
                </c:pt>
                <c:pt idx="171">
                  <c:v>246</c:v>
                </c:pt>
                <c:pt idx="172">
                  <c:v>222</c:v>
                </c:pt>
                <c:pt idx="173">
                  <c:v>297</c:v>
                </c:pt>
                <c:pt idx="174">
                  <c:v>173</c:v>
                </c:pt>
                <c:pt idx="175">
                  <c:v>154</c:v>
                </c:pt>
                <c:pt idx="176">
                  <c:v>160</c:v>
                </c:pt>
                <c:pt idx="177">
                  <c:v>139</c:v>
                </c:pt>
                <c:pt idx="178">
                  <c:v>103</c:v>
                </c:pt>
                <c:pt idx="179">
                  <c:v>508</c:v>
                </c:pt>
                <c:pt idx="180">
                  <c:v>172</c:v>
                </c:pt>
                <c:pt idx="181">
                  <c:v>429</c:v>
                </c:pt>
                <c:pt idx="182">
                  <c:v>406.5</c:v>
                </c:pt>
                <c:pt idx="183">
                  <c:v>340.5</c:v>
                </c:pt>
                <c:pt idx="184">
                  <c:v>268</c:v>
                </c:pt>
                <c:pt idx="185">
                  <c:v>235</c:v>
                </c:pt>
                <c:pt idx="186">
                  <c:v>396</c:v>
                </c:pt>
                <c:pt idx="187">
                  <c:v>254</c:v>
                </c:pt>
                <c:pt idx="188">
                  <c:v>189</c:v>
                </c:pt>
                <c:pt idx="189">
                  <c:v>293</c:v>
                </c:pt>
                <c:pt idx="190">
                  <c:v>115</c:v>
                </c:pt>
                <c:pt idx="191">
                  <c:v>181</c:v>
                </c:pt>
                <c:pt idx="192">
                  <c:v>200</c:v>
                </c:pt>
                <c:pt idx="193">
                  <c:v>234</c:v>
                </c:pt>
                <c:pt idx="194">
                  <c:v>423</c:v>
                </c:pt>
                <c:pt idx="195">
                  <c:v>102</c:v>
                </c:pt>
                <c:pt idx="196">
                  <c:v>272</c:v>
                </c:pt>
                <c:pt idx="197">
                  <c:v>159</c:v>
                </c:pt>
                <c:pt idx="198">
                  <c:v>281</c:v>
                </c:pt>
                <c:pt idx="199">
                  <c:v>210</c:v>
                </c:pt>
                <c:pt idx="200">
                  <c:v>273</c:v>
                </c:pt>
                <c:pt idx="201">
                  <c:v>310</c:v>
                </c:pt>
                <c:pt idx="202">
                  <c:v>578</c:v>
                </c:pt>
                <c:pt idx="203">
                  <c:v>300</c:v>
                </c:pt>
                <c:pt idx="204">
                  <c:v>584</c:v>
                </c:pt>
                <c:pt idx="205">
                  <c:v>159</c:v>
                </c:pt>
                <c:pt idx="206">
                  <c:v>715</c:v>
                </c:pt>
                <c:pt idx="207">
                  <c:v>426</c:v>
                </c:pt>
                <c:pt idx="208">
                  <c:v>251</c:v>
                </c:pt>
                <c:pt idx="209">
                  <c:v>294</c:v>
                </c:pt>
                <c:pt idx="210">
                  <c:v>288</c:v>
                </c:pt>
                <c:pt idx="211">
                  <c:v>740</c:v>
                </c:pt>
                <c:pt idx="212">
                  <c:v>646.25</c:v>
                </c:pt>
                <c:pt idx="213">
                  <c:v>337.5</c:v>
                </c:pt>
                <c:pt idx="214">
                  <c:v>154</c:v>
                </c:pt>
                <c:pt idx="215">
                  <c:v>153</c:v>
                </c:pt>
                <c:pt idx="216">
                  <c:v>207</c:v>
                </c:pt>
                <c:pt idx="217">
                  <c:v>151</c:v>
                </c:pt>
                <c:pt idx="218">
                  <c:v>308</c:v>
                </c:pt>
                <c:pt idx="219">
                  <c:v>285</c:v>
                </c:pt>
                <c:pt idx="220">
                  <c:v>422</c:v>
                </c:pt>
                <c:pt idx="221">
                  <c:v>400</c:v>
                </c:pt>
                <c:pt idx="222">
                  <c:v>426</c:v>
                </c:pt>
                <c:pt idx="223">
                  <c:v>182</c:v>
                </c:pt>
                <c:pt idx="224">
                  <c:v>201</c:v>
                </c:pt>
                <c:pt idx="225">
                  <c:v>294</c:v>
                </c:pt>
                <c:pt idx="226">
                  <c:v>244</c:v>
                </c:pt>
                <c:pt idx="227">
                  <c:v>379.5</c:v>
                </c:pt>
                <c:pt idx="228">
                  <c:v>257</c:v>
                </c:pt>
                <c:pt idx="229">
                  <c:v>590</c:v>
                </c:pt>
                <c:pt idx="230">
                  <c:v>199</c:v>
                </c:pt>
                <c:pt idx="231">
                  <c:v>248</c:v>
                </c:pt>
                <c:pt idx="232">
                  <c:v>106</c:v>
                </c:pt>
                <c:pt idx="233">
                  <c:v>217.5</c:v>
                </c:pt>
                <c:pt idx="234">
                  <c:v>328</c:v>
                </c:pt>
                <c:pt idx="235">
                  <c:v>133</c:v>
                </c:pt>
                <c:pt idx="236">
                  <c:v>118</c:v>
                </c:pt>
                <c:pt idx="237">
                  <c:v>442.5</c:v>
                </c:pt>
                <c:pt idx="238">
                  <c:v>455</c:v>
                </c:pt>
                <c:pt idx="239">
                  <c:v>188</c:v>
                </c:pt>
                <c:pt idx="240">
                  <c:v>255</c:v>
                </c:pt>
                <c:pt idx="241">
                  <c:v>294</c:v>
                </c:pt>
                <c:pt idx="242">
                  <c:v>304.5</c:v>
                </c:pt>
                <c:pt idx="243">
                  <c:v>138</c:v>
                </c:pt>
                <c:pt idx="244">
                  <c:v>253</c:v>
                </c:pt>
                <c:pt idx="245">
                  <c:v>180</c:v>
                </c:pt>
                <c:pt idx="246">
                  <c:v>210</c:v>
                </c:pt>
                <c:pt idx="247">
                  <c:v>436.5</c:v>
                </c:pt>
                <c:pt idx="248">
                  <c:v>456</c:v>
                </c:pt>
                <c:pt idx="249">
                  <c:v>273</c:v>
                </c:pt>
                <c:pt idx="250">
                  <c:v>283</c:v>
                </c:pt>
                <c:pt idx="251">
                  <c:v>345</c:v>
                </c:pt>
                <c:pt idx="252">
                  <c:v>232</c:v>
                </c:pt>
                <c:pt idx="253">
                  <c:v>301.5</c:v>
                </c:pt>
                <c:pt idx="254">
                  <c:v>298</c:v>
                </c:pt>
                <c:pt idx="255">
                  <c:v>283</c:v>
                </c:pt>
                <c:pt idx="256">
                  <c:v>193</c:v>
                </c:pt>
                <c:pt idx="257">
                  <c:v>742.5</c:v>
                </c:pt>
                <c:pt idx="258">
                  <c:v>528</c:v>
                </c:pt>
                <c:pt idx="259">
                  <c:v>204</c:v>
                </c:pt>
                <c:pt idx="260">
                  <c:v>180</c:v>
                </c:pt>
                <c:pt idx="261">
                  <c:v>230</c:v>
                </c:pt>
                <c:pt idx="262">
                  <c:v>393</c:v>
                </c:pt>
                <c:pt idx="263">
                  <c:v>310.5</c:v>
                </c:pt>
                <c:pt idx="264">
                  <c:v>298</c:v>
                </c:pt>
                <c:pt idx="265">
                  <c:v>424.5</c:v>
                </c:pt>
                <c:pt idx="266">
                  <c:v>116</c:v>
                </c:pt>
                <c:pt idx="267">
                  <c:v>288</c:v>
                </c:pt>
                <c:pt idx="268">
                  <c:v>318</c:v>
                </c:pt>
                <c:pt idx="269">
                  <c:v>291</c:v>
                </c:pt>
                <c:pt idx="270">
                  <c:v>418.5</c:v>
                </c:pt>
                <c:pt idx="271">
                  <c:v>159</c:v>
                </c:pt>
                <c:pt idx="272">
                  <c:v>504</c:v>
                </c:pt>
                <c:pt idx="273">
                  <c:v>231</c:v>
                </c:pt>
                <c:pt idx="274">
                  <c:v>290</c:v>
                </c:pt>
                <c:pt idx="275">
                  <c:v>303</c:v>
                </c:pt>
                <c:pt idx="276">
                  <c:v>223.5</c:v>
                </c:pt>
                <c:pt idx="277">
                  <c:v>300</c:v>
                </c:pt>
                <c:pt idx="278">
                  <c:v>276</c:v>
                </c:pt>
                <c:pt idx="279">
                  <c:v>142</c:v>
                </c:pt>
                <c:pt idx="280">
                  <c:v>285</c:v>
                </c:pt>
                <c:pt idx="281">
                  <c:v>396</c:v>
                </c:pt>
                <c:pt idx="282">
                  <c:v>265</c:v>
                </c:pt>
                <c:pt idx="283">
                  <c:v>151.5</c:v>
                </c:pt>
                <c:pt idx="284">
                  <c:v>361.5</c:v>
                </c:pt>
                <c:pt idx="285">
                  <c:v>210</c:v>
                </c:pt>
                <c:pt idx="286">
                  <c:v>288</c:v>
                </c:pt>
                <c:pt idx="287">
                  <c:v>174</c:v>
                </c:pt>
                <c:pt idx="288">
                  <c:v>260</c:v>
                </c:pt>
                <c:pt idx="289">
                  <c:v>197</c:v>
                </c:pt>
                <c:pt idx="290">
                  <c:v>276</c:v>
                </c:pt>
                <c:pt idx="291">
                  <c:v>137</c:v>
                </c:pt>
                <c:pt idx="292">
                  <c:v>132</c:v>
                </c:pt>
                <c:pt idx="293">
                  <c:v>224</c:v>
                </c:pt>
                <c:pt idx="294">
                  <c:v>131</c:v>
                </c:pt>
                <c:pt idx="295">
                  <c:v>210</c:v>
                </c:pt>
                <c:pt idx="296">
                  <c:v>498</c:v>
                </c:pt>
                <c:pt idx="297">
                  <c:v>284</c:v>
                </c:pt>
                <c:pt idx="298">
                  <c:v>150</c:v>
                </c:pt>
                <c:pt idx="299">
                  <c:v>289.5</c:v>
                </c:pt>
                <c:pt idx="300">
                  <c:v>237</c:v>
                </c:pt>
                <c:pt idx="301">
                  <c:v>136</c:v>
                </c:pt>
                <c:pt idx="302">
                  <c:v>424.5</c:v>
                </c:pt>
                <c:pt idx="303">
                  <c:v>574</c:v>
                </c:pt>
                <c:pt idx="304">
                  <c:v>391.5</c:v>
                </c:pt>
                <c:pt idx="305">
                  <c:v>382.5</c:v>
                </c:pt>
                <c:pt idx="306">
                  <c:v>436.5</c:v>
                </c:pt>
                <c:pt idx="307">
                  <c:v>578</c:v>
                </c:pt>
                <c:pt idx="308">
                  <c:v>328.5</c:v>
                </c:pt>
                <c:pt idx="309">
                  <c:v>590</c:v>
                </c:pt>
                <c:pt idx="310">
                  <c:v>446</c:v>
                </c:pt>
                <c:pt idx="311">
                  <c:v>226</c:v>
                </c:pt>
                <c:pt idx="312">
                  <c:v>231</c:v>
                </c:pt>
                <c:pt idx="313">
                  <c:v>315</c:v>
                </c:pt>
                <c:pt idx="314">
                  <c:v>220</c:v>
                </c:pt>
                <c:pt idx="315">
                  <c:v>264</c:v>
                </c:pt>
                <c:pt idx="316">
                  <c:v>358</c:v>
                </c:pt>
                <c:pt idx="317">
                  <c:v>498</c:v>
                </c:pt>
                <c:pt idx="318">
                  <c:v>448</c:v>
                </c:pt>
                <c:pt idx="319">
                  <c:v>578</c:v>
                </c:pt>
                <c:pt idx="320">
                  <c:v>402</c:v>
                </c:pt>
                <c:pt idx="321">
                  <c:v>466</c:v>
                </c:pt>
                <c:pt idx="322">
                  <c:v>330</c:v>
                </c:pt>
                <c:pt idx="323">
                  <c:v>214.5</c:v>
                </c:pt>
                <c:pt idx="324">
                  <c:v>190.5</c:v>
                </c:pt>
                <c:pt idx="325">
                  <c:v>270</c:v>
                </c:pt>
                <c:pt idx="326">
                  <c:v>109</c:v>
                </c:pt>
                <c:pt idx="327">
                  <c:v>384</c:v>
                </c:pt>
                <c:pt idx="328">
                  <c:v>286</c:v>
                </c:pt>
                <c:pt idx="329">
                  <c:v>278</c:v>
                </c:pt>
                <c:pt idx="330">
                  <c:v>264</c:v>
                </c:pt>
                <c:pt idx="331">
                  <c:v>179</c:v>
                </c:pt>
                <c:pt idx="332">
                  <c:v>265.5</c:v>
                </c:pt>
                <c:pt idx="333">
                  <c:v>357</c:v>
                </c:pt>
                <c:pt idx="334">
                  <c:v>737.5</c:v>
                </c:pt>
                <c:pt idx="335">
                  <c:v>272</c:v>
                </c:pt>
                <c:pt idx="336">
                  <c:v>236</c:v>
                </c:pt>
                <c:pt idx="337">
                  <c:v>267</c:v>
                </c:pt>
                <c:pt idx="338">
                  <c:v>450</c:v>
                </c:pt>
                <c:pt idx="339">
                  <c:v>486</c:v>
                </c:pt>
                <c:pt idx="340">
                  <c:v>217.5</c:v>
                </c:pt>
                <c:pt idx="341">
                  <c:v>274.5</c:v>
                </c:pt>
                <c:pt idx="342">
                  <c:v>221.45</c:v>
                </c:pt>
                <c:pt idx="343">
                  <c:v>174</c:v>
                </c:pt>
                <c:pt idx="344">
                  <c:v>206</c:v>
                </c:pt>
                <c:pt idx="345">
                  <c:v>539.65</c:v>
                </c:pt>
                <c:pt idx="346">
                  <c:v>677.5</c:v>
                </c:pt>
                <c:pt idx="347">
                  <c:v>157.5</c:v>
                </c:pt>
                <c:pt idx="348">
                  <c:v>680</c:v>
                </c:pt>
                <c:pt idx="349">
                  <c:v>580</c:v>
                </c:pt>
                <c:pt idx="350">
                  <c:v>538</c:v>
                </c:pt>
                <c:pt idx="351">
                  <c:v>252.5</c:v>
                </c:pt>
                <c:pt idx="352">
                  <c:v>348</c:v>
                </c:pt>
                <c:pt idx="353">
                  <c:v>387.5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E8-415A-9930-A0483E7C9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50463"/>
        <c:axId val="1364935103"/>
      </c:scatterChart>
      <c:valAx>
        <c:axId val="1364950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'Temperature Energy'!$J$1</c:f>
              <c:strCache>
                <c:ptCount val="1"/>
                <c:pt idx="0">
                  <c:v>Temperature X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35103"/>
        <c:crosses val="autoZero"/>
        <c:crossBetween val="midCat"/>
      </c:valAx>
      <c:valAx>
        <c:axId val="136493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'Temperature Energy'!$K$1</c:f>
              <c:strCache>
                <c:ptCount val="1"/>
                <c:pt idx="0">
                  <c:v>Energy Expense Y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50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'Expense-Sales'!$A$2:$A$191</c:f>
              <c:numCache>
                <c:formatCode>#,##0</c:formatCode>
                <c:ptCount val="190"/>
                <c:pt idx="0">
                  <c:v>63566</c:v>
                </c:pt>
                <c:pt idx="1">
                  <c:v>50762</c:v>
                </c:pt>
                <c:pt idx="2">
                  <c:v>50941</c:v>
                </c:pt>
                <c:pt idx="3">
                  <c:v>17597</c:v>
                </c:pt>
                <c:pt idx="4">
                  <c:v>33029</c:v>
                </c:pt>
                <c:pt idx="5">
                  <c:v>58543</c:v>
                </c:pt>
                <c:pt idx="6">
                  <c:v>60492</c:v>
                </c:pt>
                <c:pt idx="7">
                  <c:v>59686</c:v>
                </c:pt>
                <c:pt idx="8">
                  <c:v>16432</c:v>
                </c:pt>
                <c:pt idx="9">
                  <c:v>17262</c:v>
                </c:pt>
                <c:pt idx="10">
                  <c:v>39118</c:v>
                </c:pt>
                <c:pt idx="11">
                  <c:v>36078</c:v>
                </c:pt>
                <c:pt idx="12">
                  <c:v>42113</c:v>
                </c:pt>
                <c:pt idx="13">
                  <c:v>50562</c:v>
                </c:pt>
                <c:pt idx="14">
                  <c:v>38240</c:v>
                </c:pt>
                <c:pt idx="15">
                  <c:v>59870</c:v>
                </c:pt>
                <c:pt idx="16">
                  <c:v>46056</c:v>
                </c:pt>
                <c:pt idx="17">
                  <c:v>33349</c:v>
                </c:pt>
                <c:pt idx="18">
                  <c:v>16207</c:v>
                </c:pt>
                <c:pt idx="19">
                  <c:v>57077</c:v>
                </c:pt>
                <c:pt idx="20">
                  <c:v>30893</c:v>
                </c:pt>
                <c:pt idx="21">
                  <c:v>54153</c:v>
                </c:pt>
                <c:pt idx="22">
                  <c:v>14591</c:v>
                </c:pt>
                <c:pt idx="23">
                  <c:v>50138</c:v>
                </c:pt>
                <c:pt idx="24">
                  <c:v>55253</c:v>
                </c:pt>
                <c:pt idx="25">
                  <c:v>34944</c:v>
                </c:pt>
                <c:pt idx="26">
                  <c:v>26413</c:v>
                </c:pt>
                <c:pt idx="27">
                  <c:v>54660</c:v>
                </c:pt>
                <c:pt idx="28">
                  <c:v>35887</c:v>
                </c:pt>
                <c:pt idx="29">
                  <c:v>42021</c:v>
                </c:pt>
                <c:pt idx="30">
                  <c:v>47349</c:v>
                </c:pt>
                <c:pt idx="31">
                  <c:v>24364</c:v>
                </c:pt>
                <c:pt idx="32">
                  <c:v>58406</c:v>
                </c:pt>
                <c:pt idx="33">
                  <c:v>51643</c:v>
                </c:pt>
                <c:pt idx="34">
                  <c:v>55115</c:v>
                </c:pt>
                <c:pt idx="35">
                  <c:v>35416</c:v>
                </c:pt>
                <c:pt idx="36">
                  <c:v>37274</c:v>
                </c:pt>
                <c:pt idx="37">
                  <c:v>36148</c:v>
                </c:pt>
                <c:pt idx="38">
                  <c:v>32192</c:v>
                </c:pt>
                <c:pt idx="39">
                  <c:v>51238</c:v>
                </c:pt>
                <c:pt idx="40">
                  <c:v>59235</c:v>
                </c:pt>
                <c:pt idx="41">
                  <c:v>59329</c:v>
                </c:pt>
                <c:pt idx="42">
                  <c:v>22739</c:v>
                </c:pt>
                <c:pt idx="43">
                  <c:v>28654</c:v>
                </c:pt>
                <c:pt idx="44">
                  <c:v>36786</c:v>
                </c:pt>
                <c:pt idx="45">
                  <c:v>20813</c:v>
                </c:pt>
                <c:pt idx="46">
                  <c:v>57259</c:v>
                </c:pt>
                <c:pt idx="47">
                  <c:v>57707</c:v>
                </c:pt>
                <c:pt idx="48">
                  <c:v>61539</c:v>
                </c:pt>
                <c:pt idx="49">
                  <c:v>36635</c:v>
                </c:pt>
                <c:pt idx="50">
                  <c:v>39086</c:v>
                </c:pt>
                <c:pt idx="51">
                  <c:v>33062</c:v>
                </c:pt>
                <c:pt idx="52">
                  <c:v>42144</c:v>
                </c:pt>
                <c:pt idx="53">
                  <c:v>18828</c:v>
                </c:pt>
                <c:pt idx="54">
                  <c:v>57070</c:v>
                </c:pt>
                <c:pt idx="55">
                  <c:v>27991</c:v>
                </c:pt>
                <c:pt idx="56">
                  <c:v>37876</c:v>
                </c:pt>
                <c:pt idx="57">
                  <c:v>16134</c:v>
                </c:pt>
                <c:pt idx="58">
                  <c:v>55466</c:v>
                </c:pt>
                <c:pt idx="59">
                  <c:v>26100</c:v>
                </c:pt>
                <c:pt idx="60">
                  <c:v>23787</c:v>
                </c:pt>
                <c:pt idx="61">
                  <c:v>30895</c:v>
                </c:pt>
                <c:pt idx="62">
                  <c:v>31845</c:v>
                </c:pt>
                <c:pt idx="63">
                  <c:v>50618</c:v>
                </c:pt>
                <c:pt idx="64">
                  <c:v>62293</c:v>
                </c:pt>
                <c:pt idx="65">
                  <c:v>61228</c:v>
                </c:pt>
                <c:pt idx="66">
                  <c:v>32558</c:v>
                </c:pt>
                <c:pt idx="67">
                  <c:v>40694</c:v>
                </c:pt>
                <c:pt idx="68">
                  <c:v>46333</c:v>
                </c:pt>
                <c:pt idx="69">
                  <c:v>28415</c:v>
                </c:pt>
                <c:pt idx="70">
                  <c:v>19993</c:v>
                </c:pt>
                <c:pt idx="71">
                  <c:v>34414</c:v>
                </c:pt>
                <c:pt idx="72">
                  <c:v>52078</c:v>
                </c:pt>
                <c:pt idx="73">
                  <c:v>24507</c:v>
                </c:pt>
                <c:pt idx="74">
                  <c:v>28516</c:v>
                </c:pt>
                <c:pt idx="75">
                  <c:v>17554</c:v>
                </c:pt>
                <c:pt idx="76">
                  <c:v>16662</c:v>
                </c:pt>
                <c:pt idx="77">
                  <c:v>57162</c:v>
                </c:pt>
                <c:pt idx="78">
                  <c:v>57297</c:v>
                </c:pt>
                <c:pt idx="79">
                  <c:v>64112</c:v>
                </c:pt>
                <c:pt idx="80">
                  <c:v>37237</c:v>
                </c:pt>
                <c:pt idx="81">
                  <c:v>55058</c:v>
                </c:pt>
                <c:pt idx="82">
                  <c:v>30791</c:v>
                </c:pt>
                <c:pt idx="83">
                  <c:v>19784</c:v>
                </c:pt>
                <c:pt idx="84">
                  <c:v>32463</c:v>
                </c:pt>
                <c:pt idx="85">
                  <c:v>59364</c:v>
                </c:pt>
                <c:pt idx="86">
                  <c:v>64632</c:v>
                </c:pt>
                <c:pt idx="87">
                  <c:v>58106</c:v>
                </c:pt>
                <c:pt idx="88">
                  <c:v>60333</c:v>
                </c:pt>
                <c:pt idx="89">
                  <c:v>58353</c:v>
                </c:pt>
                <c:pt idx="90">
                  <c:v>22672</c:v>
                </c:pt>
                <c:pt idx="91">
                  <c:v>64325</c:v>
                </c:pt>
                <c:pt idx="92">
                  <c:v>32326</c:v>
                </c:pt>
                <c:pt idx="93">
                  <c:v>16138</c:v>
                </c:pt>
                <c:pt idx="94">
                  <c:v>34957</c:v>
                </c:pt>
                <c:pt idx="95">
                  <c:v>26159</c:v>
                </c:pt>
                <c:pt idx="96">
                  <c:v>42098</c:v>
                </c:pt>
                <c:pt idx="97">
                  <c:v>20582</c:v>
                </c:pt>
                <c:pt idx="98">
                  <c:v>45614</c:v>
                </c:pt>
                <c:pt idx="99">
                  <c:v>42729</c:v>
                </c:pt>
                <c:pt idx="100">
                  <c:v>40053</c:v>
                </c:pt>
                <c:pt idx="101">
                  <c:v>51749</c:v>
                </c:pt>
                <c:pt idx="102">
                  <c:v>59753</c:v>
                </c:pt>
                <c:pt idx="103">
                  <c:v>34045</c:v>
                </c:pt>
                <c:pt idx="104">
                  <c:v>56384</c:v>
                </c:pt>
                <c:pt idx="105">
                  <c:v>33242</c:v>
                </c:pt>
                <c:pt idx="106">
                  <c:v>49060</c:v>
                </c:pt>
                <c:pt idx="107">
                  <c:v>38219</c:v>
                </c:pt>
                <c:pt idx="108">
                  <c:v>56891</c:v>
                </c:pt>
                <c:pt idx="109">
                  <c:v>52906</c:v>
                </c:pt>
                <c:pt idx="110">
                  <c:v>44835</c:v>
                </c:pt>
                <c:pt idx="111">
                  <c:v>45028</c:v>
                </c:pt>
                <c:pt idx="112">
                  <c:v>15988</c:v>
                </c:pt>
                <c:pt idx="113">
                  <c:v>64717</c:v>
                </c:pt>
                <c:pt idx="114">
                  <c:v>15196</c:v>
                </c:pt>
                <c:pt idx="115">
                  <c:v>45093</c:v>
                </c:pt>
                <c:pt idx="116">
                  <c:v>51099</c:v>
                </c:pt>
                <c:pt idx="117">
                  <c:v>40839</c:v>
                </c:pt>
                <c:pt idx="118">
                  <c:v>29773</c:v>
                </c:pt>
                <c:pt idx="119">
                  <c:v>60954</c:v>
                </c:pt>
                <c:pt idx="120">
                  <c:v>53820</c:v>
                </c:pt>
                <c:pt idx="121">
                  <c:v>19365</c:v>
                </c:pt>
                <c:pt idx="122">
                  <c:v>39109</c:v>
                </c:pt>
                <c:pt idx="123">
                  <c:v>40439</c:v>
                </c:pt>
                <c:pt idx="124">
                  <c:v>35117</c:v>
                </c:pt>
                <c:pt idx="125">
                  <c:v>50624</c:v>
                </c:pt>
                <c:pt idx="126">
                  <c:v>55174</c:v>
                </c:pt>
                <c:pt idx="127">
                  <c:v>52278</c:v>
                </c:pt>
                <c:pt idx="128">
                  <c:v>30557</c:v>
                </c:pt>
                <c:pt idx="129">
                  <c:v>62145</c:v>
                </c:pt>
                <c:pt idx="130">
                  <c:v>58106</c:v>
                </c:pt>
                <c:pt idx="131">
                  <c:v>55233</c:v>
                </c:pt>
                <c:pt idx="132">
                  <c:v>51653</c:v>
                </c:pt>
                <c:pt idx="133">
                  <c:v>16221</c:v>
                </c:pt>
                <c:pt idx="134">
                  <c:v>28538</c:v>
                </c:pt>
                <c:pt idx="135">
                  <c:v>33546</c:v>
                </c:pt>
                <c:pt idx="136">
                  <c:v>50539</c:v>
                </c:pt>
                <c:pt idx="137">
                  <c:v>14677</c:v>
                </c:pt>
                <c:pt idx="138">
                  <c:v>15835</c:v>
                </c:pt>
                <c:pt idx="139">
                  <c:v>24504</c:v>
                </c:pt>
                <c:pt idx="140">
                  <c:v>21816</c:v>
                </c:pt>
                <c:pt idx="141">
                  <c:v>28370</c:v>
                </c:pt>
                <c:pt idx="142">
                  <c:v>46733</c:v>
                </c:pt>
                <c:pt idx="143">
                  <c:v>46568</c:v>
                </c:pt>
                <c:pt idx="144">
                  <c:v>42540</c:v>
                </c:pt>
                <c:pt idx="145">
                  <c:v>39348</c:v>
                </c:pt>
                <c:pt idx="146">
                  <c:v>34125</c:v>
                </c:pt>
                <c:pt idx="147">
                  <c:v>61572</c:v>
                </c:pt>
                <c:pt idx="148">
                  <c:v>54730</c:v>
                </c:pt>
                <c:pt idx="149">
                  <c:v>38799</c:v>
                </c:pt>
                <c:pt idx="150">
                  <c:v>22293</c:v>
                </c:pt>
                <c:pt idx="151">
                  <c:v>37202</c:v>
                </c:pt>
                <c:pt idx="152">
                  <c:v>53171</c:v>
                </c:pt>
                <c:pt idx="153">
                  <c:v>33287</c:v>
                </c:pt>
                <c:pt idx="154">
                  <c:v>35445</c:v>
                </c:pt>
                <c:pt idx="155">
                  <c:v>21723</c:v>
                </c:pt>
                <c:pt idx="156">
                  <c:v>40939</c:v>
                </c:pt>
                <c:pt idx="157">
                  <c:v>45048</c:v>
                </c:pt>
                <c:pt idx="158">
                  <c:v>30296</c:v>
                </c:pt>
                <c:pt idx="159">
                  <c:v>53521</c:v>
                </c:pt>
                <c:pt idx="160">
                  <c:v>24680</c:v>
                </c:pt>
                <c:pt idx="161">
                  <c:v>46956</c:v>
                </c:pt>
                <c:pt idx="162">
                  <c:v>16392</c:v>
                </c:pt>
                <c:pt idx="163">
                  <c:v>53761</c:v>
                </c:pt>
                <c:pt idx="164">
                  <c:v>56104</c:v>
                </c:pt>
                <c:pt idx="165">
                  <c:v>15241</c:v>
                </c:pt>
                <c:pt idx="166">
                  <c:v>19284</c:v>
                </c:pt>
                <c:pt idx="167">
                  <c:v>14673</c:v>
                </c:pt>
                <c:pt idx="168">
                  <c:v>57793</c:v>
                </c:pt>
                <c:pt idx="169">
                  <c:v>28259</c:v>
                </c:pt>
                <c:pt idx="170">
                  <c:v>30304</c:v>
                </c:pt>
                <c:pt idx="171">
                  <c:v>62568</c:v>
                </c:pt>
                <c:pt idx="172">
                  <c:v>56139</c:v>
                </c:pt>
                <c:pt idx="173">
                  <c:v>23120</c:v>
                </c:pt>
                <c:pt idx="174">
                  <c:v>17006</c:v>
                </c:pt>
                <c:pt idx="175">
                  <c:v>31596</c:v>
                </c:pt>
                <c:pt idx="176">
                  <c:v>40607</c:v>
                </c:pt>
                <c:pt idx="177">
                  <c:v>61771</c:v>
                </c:pt>
                <c:pt idx="178">
                  <c:v>30412</c:v>
                </c:pt>
                <c:pt idx="179">
                  <c:v>36947</c:v>
                </c:pt>
                <c:pt idx="180">
                  <c:v>43194</c:v>
                </c:pt>
                <c:pt idx="181">
                  <c:v>56866</c:v>
                </c:pt>
                <c:pt idx="182">
                  <c:v>39851</c:v>
                </c:pt>
                <c:pt idx="183">
                  <c:v>36617</c:v>
                </c:pt>
                <c:pt idx="184">
                  <c:v>46438</c:v>
                </c:pt>
                <c:pt idx="185">
                  <c:v>27520</c:v>
                </c:pt>
                <c:pt idx="186">
                  <c:v>28852</c:v>
                </c:pt>
                <c:pt idx="187">
                  <c:v>60878</c:v>
                </c:pt>
                <c:pt idx="188">
                  <c:v>32779</c:v>
                </c:pt>
                <c:pt idx="189">
                  <c:v>49959</c:v>
                </c:pt>
              </c:numCache>
            </c:numRef>
          </c:xVal>
          <c:yVal>
            <c:numRef>
              <c:f>'Expense-Sales'!$D$2:$D$191</c:f>
              <c:numCache>
                <c:formatCode>#,##0</c:formatCode>
                <c:ptCount val="19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EE-4D01-950A-0D66C77D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010096"/>
        <c:axId val="650011056"/>
      </c:scatterChart>
      <c:valAx>
        <c:axId val="650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'Expense-Sales'!$A$1</c:f>
              <c:strCache>
                <c:ptCount val="1"/>
                <c:pt idx="0">
                  <c:v>X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011056"/>
        <c:crosses val="autoZero"/>
        <c:crossBetween val="midCat"/>
      </c:valAx>
      <c:valAx>
        <c:axId val="6500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'Expense-Sales'!$D$1</c:f>
              <c:strCache>
                <c:ptCount val="1"/>
                <c:pt idx="0">
                  <c:v>Errors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01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Weekly $ Advertising Expense (x)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'Data Analysis (explained)'!$A$2:$A$191</c:f>
              <c:numCache>
                <c:formatCode>#,##0</c:formatCode>
                <c:ptCount val="190"/>
                <c:pt idx="0">
                  <c:v>63566</c:v>
                </c:pt>
                <c:pt idx="1">
                  <c:v>50762</c:v>
                </c:pt>
                <c:pt idx="2">
                  <c:v>50941</c:v>
                </c:pt>
                <c:pt idx="3">
                  <c:v>17597</c:v>
                </c:pt>
                <c:pt idx="4">
                  <c:v>33029</c:v>
                </c:pt>
                <c:pt idx="5">
                  <c:v>58543</c:v>
                </c:pt>
                <c:pt idx="6">
                  <c:v>60492</c:v>
                </c:pt>
                <c:pt idx="7">
                  <c:v>59686</c:v>
                </c:pt>
                <c:pt idx="8">
                  <c:v>16432</c:v>
                </c:pt>
                <c:pt idx="9">
                  <c:v>17262</c:v>
                </c:pt>
                <c:pt idx="10">
                  <c:v>39118</c:v>
                </c:pt>
                <c:pt idx="11">
                  <c:v>36078</c:v>
                </c:pt>
                <c:pt idx="12">
                  <c:v>42113</c:v>
                </c:pt>
                <c:pt idx="13">
                  <c:v>50562</c:v>
                </c:pt>
                <c:pt idx="14">
                  <c:v>38240</c:v>
                </c:pt>
                <c:pt idx="15">
                  <c:v>59870</c:v>
                </c:pt>
                <c:pt idx="16">
                  <c:v>46056</c:v>
                </c:pt>
                <c:pt idx="17">
                  <c:v>33349</c:v>
                </c:pt>
                <c:pt idx="18">
                  <c:v>16207</c:v>
                </c:pt>
                <c:pt idx="19">
                  <c:v>57077</c:v>
                </c:pt>
                <c:pt idx="20">
                  <c:v>30893</c:v>
                </c:pt>
                <c:pt idx="21">
                  <c:v>54153</c:v>
                </c:pt>
                <c:pt idx="22">
                  <c:v>14591</c:v>
                </c:pt>
                <c:pt idx="23">
                  <c:v>50138</c:v>
                </c:pt>
                <c:pt idx="24">
                  <c:v>55253</c:v>
                </c:pt>
                <c:pt idx="25">
                  <c:v>34944</c:v>
                </c:pt>
                <c:pt idx="26">
                  <c:v>26413</c:v>
                </c:pt>
                <c:pt idx="27">
                  <c:v>54660</c:v>
                </c:pt>
                <c:pt idx="28">
                  <c:v>35887</c:v>
                </c:pt>
                <c:pt idx="29">
                  <c:v>42021</c:v>
                </c:pt>
                <c:pt idx="30">
                  <c:v>47349</c:v>
                </c:pt>
                <c:pt idx="31">
                  <c:v>24364</c:v>
                </c:pt>
                <c:pt idx="32">
                  <c:v>58406</c:v>
                </c:pt>
                <c:pt idx="33">
                  <c:v>51643</c:v>
                </c:pt>
                <c:pt idx="34">
                  <c:v>55115</c:v>
                </c:pt>
                <c:pt idx="35">
                  <c:v>35416</c:v>
                </c:pt>
                <c:pt idx="36">
                  <c:v>37274</c:v>
                </c:pt>
                <c:pt idx="37">
                  <c:v>36148</c:v>
                </c:pt>
                <c:pt idx="38">
                  <c:v>32192</c:v>
                </c:pt>
                <c:pt idx="39">
                  <c:v>51238</c:v>
                </c:pt>
                <c:pt idx="40">
                  <c:v>59235</c:v>
                </c:pt>
                <c:pt idx="41">
                  <c:v>59329</c:v>
                </c:pt>
                <c:pt idx="42">
                  <c:v>22739</c:v>
                </c:pt>
                <c:pt idx="43">
                  <c:v>28654</c:v>
                </c:pt>
                <c:pt idx="44">
                  <c:v>36786</c:v>
                </c:pt>
                <c:pt idx="45">
                  <c:v>20813</c:v>
                </c:pt>
                <c:pt idx="46">
                  <c:v>57259</c:v>
                </c:pt>
                <c:pt idx="47">
                  <c:v>57707</c:v>
                </c:pt>
                <c:pt idx="48">
                  <c:v>61539</c:v>
                </c:pt>
                <c:pt idx="49">
                  <c:v>36635</c:v>
                </c:pt>
                <c:pt idx="50">
                  <c:v>39086</c:v>
                </c:pt>
                <c:pt idx="51">
                  <c:v>33062</c:v>
                </c:pt>
                <c:pt idx="52">
                  <c:v>42144</c:v>
                </c:pt>
                <c:pt idx="53">
                  <c:v>18828</c:v>
                </c:pt>
                <c:pt idx="54">
                  <c:v>57070</c:v>
                </c:pt>
                <c:pt idx="55">
                  <c:v>27991</c:v>
                </c:pt>
                <c:pt idx="56">
                  <c:v>37876</c:v>
                </c:pt>
                <c:pt idx="57">
                  <c:v>16134</c:v>
                </c:pt>
                <c:pt idx="58">
                  <c:v>55466</c:v>
                </c:pt>
                <c:pt idx="59">
                  <c:v>26100</c:v>
                </c:pt>
                <c:pt idx="60">
                  <c:v>23787</c:v>
                </c:pt>
                <c:pt idx="61">
                  <c:v>30895</c:v>
                </c:pt>
                <c:pt idx="62">
                  <c:v>31845</c:v>
                </c:pt>
                <c:pt idx="63">
                  <c:v>50618</c:v>
                </c:pt>
                <c:pt idx="64">
                  <c:v>62293</c:v>
                </c:pt>
                <c:pt idx="65">
                  <c:v>61228</c:v>
                </c:pt>
                <c:pt idx="66">
                  <c:v>32558</c:v>
                </c:pt>
                <c:pt idx="67">
                  <c:v>40694</c:v>
                </c:pt>
                <c:pt idx="68">
                  <c:v>46333</c:v>
                </c:pt>
                <c:pt idx="69">
                  <c:v>28415</c:v>
                </c:pt>
                <c:pt idx="70">
                  <c:v>19993</c:v>
                </c:pt>
                <c:pt idx="71">
                  <c:v>34414</c:v>
                </c:pt>
                <c:pt idx="72">
                  <c:v>52078</c:v>
                </c:pt>
                <c:pt idx="73">
                  <c:v>24507</c:v>
                </c:pt>
                <c:pt idx="74">
                  <c:v>28516</c:v>
                </c:pt>
                <c:pt idx="75">
                  <c:v>17554</c:v>
                </c:pt>
                <c:pt idx="76">
                  <c:v>16662</c:v>
                </c:pt>
                <c:pt idx="77">
                  <c:v>57162</c:v>
                </c:pt>
                <c:pt idx="78">
                  <c:v>57297</c:v>
                </c:pt>
                <c:pt idx="79">
                  <c:v>64112</c:v>
                </c:pt>
                <c:pt idx="80">
                  <c:v>37237</c:v>
                </c:pt>
                <c:pt idx="81">
                  <c:v>55058</c:v>
                </c:pt>
                <c:pt idx="82">
                  <c:v>30791</c:v>
                </c:pt>
                <c:pt idx="83">
                  <c:v>19784</c:v>
                </c:pt>
                <c:pt idx="84">
                  <c:v>32463</c:v>
                </c:pt>
                <c:pt idx="85">
                  <c:v>59364</c:v>
                </c:pt>
                <c:pt idx="86">
                  <c:v>64632</c:v>
                </c:pt>
                <c:pt idx="87">
                  <c:v>58106</c:v>
                </c:pt>
                <c:pt idx="88">
                  <c:v>60333</c:v>
                </c:pt>
                <c:pt idx="89">
                  <c:v>58353</c:v>
                </c:pt>
                <c:pt idx="90">
                  <c:v>22672</c:v>
                </c:pt>
                <c:pt idx="91">
                  <c:v>64325</c:v>
                </c:pt>
                <c:pt idx="92">
                  <c:v>32326</c:v>
                </c:pt>
                <c:pt idx="93">
                  <c:v>16138</c:v>
                </c:pt>
                <c:pt idx="94">
                  <c:v>34957</c:v>
                </c:pt>
                <c:pt idx="95">
                  <c:v>26159</c:v>
                </c:pt>
                <c:pt idx="96">
                  <c:v>42098</c:v>
                </c:pt>
                <c:pt idx="97">
                  <c:v>20582</c:v>
                </c:pt>
                <c:pt idx="98">
                  <c:v>45614</c:v>
                </c:pt>
                <c:pt idx="99">
                  <c:v>42729</c:v>
                </c:pt>
                <c:pt idx="100">
                  <c:v>40053</c:v>
                </c:pt>
                <c:pt idx="101">
                  <c:v>51749</c:v>
                </c:pt>
                <c:pt idx="102">
                  <c:v>59753</c:v>
                </c:pt>
                <c:pt idx="103">
                  <c:v>34045</c:v>
                </c:pt>
                <c:pt idx="104">
                  <c:v>56384</c:v>
                </c:pt>
                <c:pt idx="105">
                  <c:v>33242</c:v>
                </c:pt>
                <c:pt idx="106">
                  <c:v>49060</c:v>
                </c:pt>
                <c:pt idx="107">
                  <c:v>38219</c:v>
                </c:pt>
                <c:pt idx="108">
                  <c:v>56891</c:v>
                </c:pt>
                <c:pt idx="109">
                  <c:v>52906</c:v>
                </c:pt>
                <c:pt idx="110">
                  <c:v>44835</c:v>
                </c:pt>
                <c:pt idx="111">
                  <c:v>45028</c:v>
                </c:pt>
                <c:pt idx="112">
                  <c:v>15988</c:v>
                </c:pt>
                <c:pt idx="113">
                  <c:v>64717</c:v>
                </c:pt>
                <c:pt idx="114">
                  <c:v>15196</c:v>
                </c:pt>
                <c:pt idx="115">
                  <c:v>45093</c:v>
                </c:pt>
                <c:pt idx="116">
                  <c:v>51099</c:v>
                </c:pt>
                <c:pt idx="117">
                  <c:v>40839</c:v>
                </c:pt>
                <c:pt idx="118">
                  <c:v>29773</c:v>
                </c:pt>
                <c:pt idx="119">
                  <c:v>60954</c:v>
                </c:pt>
                <c:pt idx="120">
                  <c:v>53820</c:v>
                </c:pt>
                <c:pt idx="121">
                  <c:v>19365</c:v>
                </c:pt>
                <c:pt idx="122">
                  <c:v>39109</c:v>
                </c:pt>
                <c:pt idx="123">
                  <c:v>40439</c:v>
                </c:pt>
                <c:pt idx="124">
                  <c:v>35117</c:v>
                </c:pt>
                <c:pt idx="125">
                  <c:v>50624</c:v>
                </c:pt>
                <c:pt idx="126">
                  <c:v>55174</c:v>
                </c:pt>
                <c:pt idx="127">
                  <c:v>52278</c:v>
                </c:pt>
                <c:pt idx="128">
                  <c:v>30557</c:v>
                </c:pt>
                <c:pt idx="129">
                  <c:v>62145</c:v>
                </c:pt>
                <c:pt idx="130">
                  <c:v>58106</c:v>
                </c:pt>
                <c:pt idx="131">
                  <c:v>55233</c:v>
                </c:pt>
                <c:pt idx="132">
                  <c:v>51653</c:v>
                </c:pt>
                <c:pt idx="133">
                  <c:v>16221</c:v>
                </c:pt>
                <c:pt idx="134">
                  <c:v>28538</c:v>
                </c:pt>
                <c:pt idx="135">
                  <c:v>33546</c:v>
                </c:pt>
                <c:pt idx="136">
                  <c:v>50539</c:v>
                </c:pt>
                <c:pt idx="137">
                  <c:v>14677</c:v>
                </c:pt>
                <c:pt idx="138">
                  <c:v>15835</c:v>
                </c:pt>
                <c:pt idx="139">
                  <c:v>24504</c:v>
                </c:pt>
                <c:pt idx="140">
                  <c:v>21816</c:v>
                </c:pt>
                <c:pt idx="141">
                  <c:v>28370</c:v>
                </c:pt>
                <c:pt idx="142">
                  <c:v>46733</c:v>
                </c:pt>
                <c:pt idx="143">
                  <c:v>46568</c:v>
                </c:pt>
                <c:pt idx="144">
                  <c:v>42540</c:v>
                </c:pt>
                <c:pt idx="145">
                  <c:v>39348</c:v>
                </c:pt>
                <c:pt idx="146">
                  <c:v>34125</c:v>
                </c:pt>
                <c:pt idx="147">
                  <c:v>61572</c:v>
                </c:pt>
                <c:pt idx="148">
                  <c:v>54730</c:v>
                </c:pt>
                <c:pt idx="149">
                  <c:v>38799</c:v>
                </c:pt>
                <c:pt idx="150">
                  <c:v>22293</c:v>
                </c:pt>
                <c:pt idx="151">
                  <c:v>37202</c:v>
                </c:pt>
                <c:pt idx="152">
                  <c:v>53171</c:v>
                </c:pt>
                <c:pt idx="153">
                  <c:v>33287</c:v>
                </c:pt>
                <c:pt idx="154">
                  <c:v>35445</c:v>
                </c:pt>
                <c:pt idx="155">
                  <c:v>21723</c:v>
                </c:pt>
                <c:pt idx="156">
                  <c:v>40939</c:v>
                </c:pt>
                <c:pt idx="157">
                  <c:v>45048</c:v>
                </c:pt>
                <c:pt idx="158">
                  <c:v>30296</c:v>
                </c:pt>
                <c:pt idx="159">
                  <c:v>53521</c:v>
                </c:pt>
                <c:pt idx="160">
                  <c:v>24680</c:v>
                </c:pt>
                <c:pt idx="161">
                  <c:v>46956</c:v>
                </c:pt>
                <c:pt idx="162">
                  <c:v>16392</c:v>
                </c:pt>
                <c:pt idx="163">
                  <c:v>53761</c:v>
                </c:pt>
                <c:pt idx="164">
                  <c:v>56104</c:v>
                </c:pt>
                <c:pt idx="165">
                  <c:v>15241</c:v>
                </c:pt>
                <c:pt idx="166">
                  <c:v>19284</c:v>
                </c:pt>
                <c:pt idx="167">
                  <c:v>14673</c:v>
                </c:pt>
                <c:pt idx="168">
                  <c:v>57793</c:v>
                </c:pt>
                <c:pt idx="169">
                  <c:v>28259</c:v>
                </c:pt>
                <c:pt idx="170">
                  <c:v>30304</c:v>
                </c:pt>
                <c:pt idx="171">
                  <c:v>62568</c:v>
                </c:pt>
                <c:pt idx="172">
                  <c:v>56139</c:v>
                </c:pt>
                <c:pt idx="173">
                  <c:v>23120</c:v>
                </c:pt>
                <c:pt idx="174">
                  <c:v>17006</c:v>
                </c:pt>
                <c:pt idx="175">
                  <c:v>31596</c:v>
                </c:pt>
                <c:pt idx="176">
                  <c:v>40607</c:v>
                </c:pt>
                <c:pt idx="177">
                  <c:v>61771</c:v>
                </c:pt>
                <c:pt idx="178">
                  <c:v>30412</c:v>
                </c:pt>
                <c:pt idx="179">
                  <c:v>36947</c:v>
                </c:pt>
                <c:pt idx="180">
                  <c:v>43194</c:v>
                </c:pt>
                <c:pt idx="181">
                  <c:v>56866</c:v>
                </c:pt>
                <c:pt idx="182">
                  <c:v>39851</c:v>
                </c:pt>
                <c:pt idx="183">
                  <c:v>36617</c:v>
                </c:pt>
                <c:pt idx="184">
                  <c:v>46438</c:v>
                </c:pt>
                <c:pt idx="185">
                  <c:v>27520</c:v>
                </c:pt>
                <c:pt idx="186">
                  <c:v>28852</c:v>
                </c:pt>
                <c:pt idx="187">
                  <c:v>60878</c:v>
                </c:pt>
                <c:pt idx="188">
                  <c:v>32779</c:v>
                </c:pt>
                <c:pt idx="189">
                  <c:v>49959</c:v>
                </c:pt>
              </c:numCache>
            </c:numRef>
          </c:xVal>
          <c:yVal>
            <c:numRef>
              <c:f>'Data Analysis (explained)'!$G$25:$G$214</c:f>
              <c:numCache>
                <c:formatCode>General</c:formatCode>
                <c:ptCount val="190"/>
                <c:pt idx="0">
                  <c:v>90595.032063032151</c:v>
                </c:pt>
                <c:pt idx="1">
                  <c:v>72455.883106897119</c:v>
                </c:pt>
                <c:pt idx="2">
                  <c:v>67061.525868780038</c:v>
                </c:pt>
                <c:pt idx="3">
                  <c:v>-6416.9604006176232</c:v>
                </c:pt>
                <c:pt idx="4">
                  <c:v>68910.818266289309</c:v>
                </c:pt>
                <c:pt idx="5">
                  <c:v>758.26176729128929</c:v>
                </c:pt>
                <c:pt idx="6">
                  <c:v>85451.473124328768</c:v>
                </c:pt>
                <c:pt idx="7">
                  <c:v>64977.341470264015</c:v>
                </c:pt>
                <c:pt idx="8">
                  <c:v>9666.7939703682205</c:v>
                </c:pt>
                <c:pt idx="9">
                  <c:v>5520.9484528418398</c:v>
                </c:pt>
                <c:pt idx="10">
                  <c:v>20123.617523857742</c:v>
                </c:pt>
                <c:pt idx="11">
                  <c:v>-95507.694074599771</c:v>
                </c:pt>
                <c:pt idx="12">
                  <c:v>26132.76881904871</c:v>
                </c:pt>
                <c:pt idx="13">
                  <c:v>-40025.447129843407</c:v>
                </c:pt>
                <c:pt idx="14">
                  <c:v>-11772.262615433603</c:v>
                </c:pt>
                <c:pt idx="15">
                  <c:v>52564.436488065403</c:v>
                </c:pt>
                <c:pt idx="16">
                  <c:v>16756.111836390162</c:v>
                </c:pt>
                <c:pt idx="17">
                  <c:v>-40934.067354925675</c:v>
                </c:pt>
                <c:pt idx="18">
                  <c:v>-6006.397545964981</c:v>
                </c:pt>
                <c:pt idx="19">
                  <c:v>-29182.417668017442</c:v>
                </c:pt>
                <c:pt idx="20">
                  <c:v>102375.88653789944</c:v>
                </c:pt>
                <c:pt idx="21">
                  <c:v>-53007.568929165485</c:v>
                </c:pt>
                <c:pt idx="22">
                  <c:v>53683.345341170731</c:v>
                </c:pt>
                <c:pt idx="23">
                  <c:v>-106263.13043173362</c:v>
                </c:pt>
                <c:pt idx="24">
                  <c:v>73283.157372907968</c:v>
                </c:pt>
                <c:pt idx="25">
                  <c:v>5401.1622830808628</c:v>
                </c:pt>
                <c:pt idx="26">
                  <c:v>41363.965234909352</c:v>
                </c:pt>
                <c:pt idx="27">
                  <c:v>74824.105820972007</c:v>
                </c:pt>
                <c:pt idx="28">
                  <c:v>-75553.508250687097</c:v>
                </c:pt>
                <c:pt idx="29">
                  <c:v>891.7913101480226</c:v>
                </c:pt>
                <c:pt idx="30">
                  <c:v>14490.099216918345</c:v>
                </c:pt>
                <c:pt idx="31">
                  <c:v>14567.068759501592</c:v>
                </c:pt>
                <c:pt idx="32">
                  <c:v>34662.723955123918</c:v>
                </c:pt>
                <c:pt idx="33">
                  <c:v>-16373.531400260341</c:v>
                </c:pt>
                <c:pt idx="34">
                  <c:v>-15051.048890443053</c:v>
                </c:pt>
                <c:pt idx="35">
                  <c:v>65149.63124178868</c:v>
                </c:pt>
                <c:pt idx="36">
                  <c:v>-15615.74645889079</c:v>
                </c:pt>
                <c:pt idx="37">
                  <c:v>74177.097508259467</c:v>
                </c:pt>
                <c:pt idx="38">
                  <c:v>92607.344625529775</c:v>
                </c:pt>
                <c:pt idx="39">
                  <c:v>-3332.5541296601295</c:v>
                </c:pt>
                <c:pt idx="40">
                  <c:v>1204.2199864139548</c:v>
                </c:pt>
                <c:pt idx="41">
                  <c:v>36782.674397682073</c:v>
                </c:pt>
                <c:pt idx="42">
                  <c:v>-43512.364414016047</c:v>
                </c:pt>
                <c:pt idx="43">
                  <c:v>2496.604337588069</c:v>
                </c:pt>
                <c:pt idx="44">
                  <c:v>32950.429363462026</c:v>
                </c:pt>
                <c:pt idx="45">
                  <c:v>7699.3486061716976</c:v>
                </c:pt>
                <c:pt idx="46">
                  <c:v>-38478.819552583504</c:v>
                </c:pt>
                <c:pt idx="47">
                  <c:v>-31380.803422284487</c:v>
                </c:pt>
                <c:pt idx="48">
                  <c:v>68432.751513666008</c:v>
                </c:pt>
                <c:pt idx="49">
                  <c:v>32136.42323472281</c:v>
                </c:pt>
                <c:pt idx="50">
                  <c:v>89690.987085979257</c:v>
                </c:pt>
                <c:pt idx="51">
                  <c:v>-50056.662844648497</c:v>
                </c:pt>
                <c:pt idx="52">
                  <c:v>-29909.189194256556</c:v>
                </c:pt>
                <c:pt idx="53">
                  <c:v>-6279.036993479036</c:v>
                </c:pt>
                <c:pt idx="54">
                  <c:v>-91383.526826303394</c:v>
                </c:pt>
                <c:pt idx="55">
                  <c:v>-15451.208797207131</c:v>
                </c:pt>
                <c:pt idx="56">
                  <c:v>-19489.058846301516</c:v>
                </c:pt>
                <c:pt idx="57">
                  <c:v>63294.715517624689</c:v>
                </c:pt>
                <c:pt idx="58">
                  <c:v>-117842.70252496324</c:v>
                </c:pt>
                <c:pt idx="59">
                  <c:v>-43795.459985589783</c:v>
                </c:pt>
                <c:pt idx="60">
                  <c:v>-6637.0875734951405</c:v>
                </c:pt>
                <c:pt idx="61">
                  <c:v>-41897.986559733225</c:v>
                </c:pt>
                <c:pt idx="62">
                  <c:v>-21298.957935215207</c:v>
                </c:pt>
                <c:pt idx="63">
                  <c:v>83423.586136444006</c:v>
                </c:pt>
                <c:pt idx="64">
                  <c:v>-102195.5662938219</c:v>
                </c:pt>
                <c:pt idx="65">
                  <c:v>-21851.826804465731</c:v>
                </c:pt>
                <c:pt idx="66">
                  <c:v>59324.897758765146</c:v>
                </c:pt>
                <c:pt idx="67">
                  <c:v>-21103.023410626105</c:v>
                </c:pt>
                <c:pt idx="68">
                  <c:v>-28165.167185724073</c:v>
                </c:pt>
                <c:pt idx="69">
                  <c:v>-36911.445495316992</c:v>
                </c:pt>
                <c:pt idx="70">
                  <c:v>22908.568635535135</c:v>
                </c:pt>
                <c:pt idx="71">
                  <c:v>-71568.776844281791</c:v>
                </c:pt>
                <c:pt idx="72">
                  <c:v>-137963.89513534948</c:v>
                </c:pt>
                <c:pt idx="73">
                  <c:v>24133.157278771076</c:v>
                </c:pt>
                <c:pt idx="74">
                  <c:v>62431.478074237006</c:v>
                </c:pt>
                <c:pt idx="75">
                  <c:v>34531.656198483164</c:v>
                </c:pt>
                <c:pt idx="76">
                  <c:v>9284.8977426199417</c:v>
                </c:pt>
                <c:pt idx="77">
                  <c:v>9053.0906825972488</c:v>
                </c:pt>
                <c:pt idx="78">
                  <c:v>222761.24159239727</c:v>
                </c:pt>
                <c:pt idx="79">
                  <c:v>-126079.37359066593</c:v>
                </c:pt>
                <c:pt idx="80">
                  <c:v>109901.49084731215</c:v>
                </c:pt>
                <c:pt idx="81">
                  <c:v>5349.5693920858903</c:v>
                </c:pt>
                <c:pt idx="82">
                  <c:v>15866.464517161716</c:v>
                </c:pt>
                <c:pt idx="83">
                  <c:v>26961.122338141169</c:v>
                </c:pt>
                <c:pt idx="84">
                  <c:v>12443.424896313343</c:v>
                </c:pt>
                <c:pt idx="85">
                  <c:v>-29691.059810888371</c:v>
                </c:pt>
                <c:pt idx="86">
                  <c:v>-41643.138975140057</c:v>
                </c:pt>
                <c:pt idx="87">
                  <c:v>20025.688600012974</c:v>
                </c:pt>
                <c:pt idx="88">
                  <c:v>-64780.050613880041</c:v>
                </c:pt>
                <c:pt idx="89">
                  <c:v>40478.496042387735</c:v>
                </c:pt>
                <c:pt idx="90">
                  <c:v>-26568.150643324159</c:v>
                </c:pt>
                <c:pt idx="91">
                  <c:v>-3681.1634885370731</c:v>
                </c:pt>
                <c:pt idx="92">
                  <c:v>62551.677084146009</c:v>
                </c:pt>
                <c:pt idx="93">
                  <c:v>36679.44932235952</c:v>
                </c:pt>
                <c:pt idx="94">
                  <c:v>-4040.1078515310073</c:v>
                </c:pt>
                <c:pt idx="95">
                  <c:v>41877.348634248716</c:v>
                </c:pt>
                <c:pt idx="96">
                  <c:v>-53858.057948706846</c:v>
                </c:pt>
                <c:pt idx="97">
                  <c:v>-45206.893617263704</c:v>
                </c:pt>
                <c:pt idx="98">
                  <c:v>15353.016413193371</c:v>
                </c:pt>
                <c:pt idx="99">
                  <c:v>44268.954748209799</c:v>
                </c:pt>
                <c:pt idx="100">
                  <c:v>-20163.060619379801</c:v>
                </c:pt>
                <c:pt idx="101">
                  <c:v>76714.084425212233</c:v>
                </c:pt>
                <c:pt idx="102">
                  <c:v>59657.757699572248</c:v>
                </c:pt>
                <c:pt idx="103">
                  <c:v>-26742.415331068274</c:v>
                </c:pt>
                <c:pt idx="104">
                  <c:v>42939.155661676195</c:v>
                </c:pt>
                <c:pt idx="105">
                  <c:v>-104252.78163158189</c:v>
                </c:pt>
                <c:pt idx="106">
                  <c:v>109715.17919223441</c:v>
                </c:pt>
                <c:pt idx="107">
                  <c:v>-30103.700090291328</c:v>
                </c:pt>
                <c:pt idx="108">
                  <c:v>63118.930411813664</c:v>
                </c:pt>
                <c:pt idx="109">
                  <c:v>-46193.697555243329</c:v>
                </c:pt>
                <c:pt idx="110">
                  <c:v>24282.272941088653</c:v>
                </c:pt>
                <c:pt idx="111">
                  <c:v>-7189.3759804566507</c:v>
                </c:pt>
                <c:pt idx="112">
                  <c:v>7042.7616448040353</c:v>
                </c:pt>
                <c:pt idx="113">
                  <c:v>-12196.9006245255</c:v>
                </c:pt>
                <c:pt idx="114">
                  <c:v>1418.50830731116</c:v>
                </c:pt>
                <c:pt idx="115">
                  <c:v>-9924.3066535159596</c:v>
                </c:pt>
                <c:pt idx="116">
                  <c:v>25838.571155805141</c:v>
                </c:pt>
                <c:pt idx="117">
                  <c:v>-80474.927988989162</c:v>
                </c:pt>
                <c:pt idx="118">
                  <c:v>-7148.7887878480833</c:v>
                </c:pt>
                <c:pt idx="119">
                  <c:v>60592.677571199602</c:v>
                </c:pt>
                <c:pt idx="120">
                  <c:v>44275.206826661422</c:v>
                </c:pt>
                <c:pt idx="121">
                  <c:v>-442.52870783043909</c:v>
                </c:pt>
                <c:pt idx="122">
                  <c:v>958.60146320442436</c:v>
                </c:pt>
                <c:pt idx="123">
                  <c:v>-58092.308462470421</c:v>
                </c:pt>
                <c:pt idx="124">
                  <c:v>-58198.935662138509</c:v>
                </c:pt>
                <c:pt idx="125">
                  <c:v>-59834.003156453837</c:v>
                </c:pt>
                <c:pt idx="126">
                  <c:v>-16736.450270604575</c:v>
                </c:pt>
                <c:pt idx="127">
                  <c:v>6788.635101391119</c:v>
                </c:pt>
                <c:pt idx="128">
                  <c:v>12484.496940175188</c:v>
                </c:pt>
                <c:pt idx="129">
                  <c:v>93213.76293099008</c:v>
                </c:pt>
                <c:pt idx="130">
                  <c:v>-40404.551399986958</c:v>
                </c:pt>
                <c:pt idx="131">
                  <c:v>51168.188349233882</c:v>
                </c:pt>
                <c:pt idx="132">
                  <c:v>-119168.71688842337</c:v>
                </c:pt>
                <c:pt idx="133">
                  <c:v>25445.800770606875</c:v>
                </c:pt>
                <c:pt idx="134">
                  <c:v>23087.064000278537</c:v>
                </c:pt>
                <c:pt idx="135">
                  <c:v>41940.56752826384</c:v>
                </c:pt>
                <c:pt idx="136">
                  <c:v>51979.718492931395</c:v>
                </c:pt>
                <c:pt idx="137">
                  <c:v>22953.822142969235</c:v>
                </c:pt>
                <c:pt idx="138">
                  <c:v>-20610.111386302538</c:v>
                </c:pt>
                <c:pt idx="139">
                  <c:v>-39823.62807477999</c:v>
                </c:pt>
                <c:pt idx="140">
                  <c:v>-5870.7448565740196</c:v>
                </c:pt>
                <c:pt idx="141">
                  <c:v>-24065.67579858363</c:v>
                </c:pt>
                <c:pt idx="142">
                  <c:v>8864.613287757209</c:v>
                </c:pt>
                <c:pt idx="143">
                  <c:v>-26977.641157553764</c:v>
                </c:pt>
                <c:pt idx="144">
                  <c:v>-23507.322525510041</c:v>
                </c:pt>
                <c:pt idx="145">
                  <c:v>-85287.97870389052</c:v>
                </c:pt>
                <c:pt idx="146">
                  <c:v>32541.360763627978</c:v>
                </c:pt>
                <c:pt idx="147">
                  <c:v>36444.960402728175</c:v>
                </c:pt>
                <c:pt idx="148">
                  <c:v>-77793.602596168756</c:v>
                </c:pt>
                <c:pt idx="149">
                  <c:v>-24552.158403743582</c:v>
                </c:pt>
                <c:pt idx="150">
                  <c:v>-11636.793641947646</c:v>
                </c:pt>
                <c:pt idx="151">
                  <c:v>3040.8050558825489</c:v>
                </c:pt>
                <c:pt idx="152">
                  <c:v>-232.13799156196183</c:v>
                </c:pt>
                <c:pt idx="153">
                  <c:v>-55812.681328315259</c:v>
                </c:pt>
                <c:pt idx="154">
                  <c:v>-91120.233673883893</c:v>
                </c:pt>
                <c:pt idx="155">
                  <c:v>8113.0291833415686</c:v>
                </c:pt>
                <c:pt idx="156">
                  <c:v>65072.087129381194</c:v>
                </c:pt>
                <c:pt idx="157">
                  <c:v>-45939.686956782592</c:v>
                </c:pt>
                <c:pt idx="158">
                  <c:v>13096.041181228647</c:v>
                </c:pt>
                <c:pt idx="159">
                  <c:v>-20742.43007726589</c:v>
                </c:pt>
                <c:pt idx="160">
                  <c:v>-30578.860666448221</c:v>
                </c:pt>
                <c:pt idx="161">
                  <c:v>2739.9179017230053</c:v>
                </c:pt>
                <c:pt idx="162">
                  <c:v>28198.215923020121</c:v>
                </c:pt>
                <c:pt idx="163">
                  <c:v>54993.27820682287</c:v>
                </c:pt>
                <c:pt idx="164">
                  <c:v>-38559.610669760616</c:v>
                </c:pt>
                <c:pt idx="165">
                  <c:v>-11266.241389422212</c:v>
                </c:pt>
                <c:pt idx="166">
                  <c:v>16639.576746289618</c:v>
                </c:pt>
                <c:pt idx="167">
                  <c:v>23978.258338234416</c:v>
                </c:pt>
                <c:pt idx="168">
                  <c:v>-15265.11662048602</c:v>
                </c:pt>
                <c:pt idx="169">
                  <c:v>-27593.763879974664</c:v>
                </c:pt>
                <c:pt idx="170">
                  <c:v>-79937.251209301758</c:v>
                </c:pt>
                <c:pt idx="171">
                  <c:v>-55778.742218303494</c:v>
                </c:pt>
                <c:pt idx="172">
                  <c:v>13544.825121668982</c:v>
                </c:pt>
                <c:pt idx="173">
                  <c:v>-12787.244513025158</c:v>
                </c:pt>
                <c:pt idx="174">
                  <c:v>-66088.155050186149</c:v>
                </c:pt>
                <c:pt idx="175">
                  <c:v>32683.547720042698</c:v>
                </c:pt>
                <c:pt idx="176">
                  <c:v>-8035.5686636082828</c:v>
                </c:pt>
                <c:pt idx="177">
                  <c:v>23548.3621882851</c:v>
                </c:pt>
                <c:pt idx="178">
                  <c:v>-7888.4184814618202</c:v>
                </c:pt>
                <c:pt idx="179">
                  <c:v>20105.670004038257</c:v>
                </c:pt>
                <c:pt idx="180">
                  <c:v>2709.5045486317831</c:v>
                </c:pt>
                <c:pt idx="181">
                  <c:v>-13103.470867778873</c:v>
                </c:pt>
                <c:pt idx="182">
                  <c:v>1922.9622415121994</c:v>
                </c:pt>
                <c:pt idx="183">
                  <c:v>-26460.108886583825</c:v>
                </c:pt>
                <c:pt idx="184">
                  <c:v>-87699.419811435277</c:v>
                </c:pt>
                <c:pt idx="185">
                  <c:v>2367.5406952686608</c:v>
                </c:pt>
                <c:pt idx="186">
                  <c:v>36756.917671961244</c:v>
                </c:pt>
                <c:pt idx="187">
                  <c:v>-33218.60471876181</c:v>
                </c:pt>
                <c:pt idx="188">
                  <c:v>-95078.50452963647</c:v>
                </c:pt>
                <c:pt idx="189">
                  <c:v>-47384.803193616448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0B-4EBB-9082-B841CC87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282424"/>
        <c:axId val="655282744"/>
      </c:scatterChart>
      <c:valAx>
        <c:axId val="655282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Weekly $ Advertising Expense (x)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655282744"/>
        <c:crosses val="autoZero"/>
        <c:crossBetween val="midCat"/>
      </c:valAx>
      <c:valAx>
        <c:axId val="655282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5282424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473</xdr:colOff>
      <xdr:row>9</xdr:row>
      <xdr:rowOff>26501</xdr:rowOff>
    </xdr:from>
    <xdr:to>
      <xdr:col>15</xdr:col>
      <xdr:colOff>550202</xdr:colOff>
      <xdr:row>20</xdr:row>
      <xdr:rowOff>132518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1F83C3-E8DA-499E-942A-3D1E03F9A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105020</xdr:colOff>
      <xdr:row>5</xdr:row>
      <xdr:rowOff>169496</xdr:rowOff>
    </xdr:from>
    <xdr:to>
      <xdr:col>14</xdr:col>
      <xdr:colOff>131884</xdr:colOff>
      <xdr:row>22</xdr:row>
      <xdr:rowOff>146539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50953A-A513-563A-3A88-6E704EAE3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266492</xdr:colOff>
      <xdr:row>13</xdr:row>
      <xdr:rowOff>125917</xdr:rowOff>
    </xdr:from>
    <xdr:to>
      <xdr:col>21</xdr:col>
      <xdr:colOff>565430</xdr:colOff>
      <xdr:row>28</xdr:row>
      <xdr:rowOff>71489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C1C89-9DAF-41D7-95DB-26B550669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357111</xdr:colOff>
      <xdr:row>0</xdr:row>
      <xdr:rowOff>256308</xdr:rowOff>
    </xdr:from>
    <xdr:to>
      <xdr:col>16</xdr:col>
      <xdr:colOff>11380</xdr:colOff>
      <xdr:row>13</xdr:row>
      <xdr:rowOff>8906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9442DD-D35F-4ACB-90A7-EA5056FC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0308FB-8456-4305-B6BB-603C3A66F94A}" name="Tab_XY" displayName="Tab_XY" ref="A2:E192" totalsRowShown="0" headerRowDxfId="3" headerRowBorderDxfId="7" tableBorderDxfId="8" totalsRowBorderDxfId="6">
  <autoFilter ref="A2:E192" xr:uid="{DB0308FB-8456-4305-B6BB-603C3A66F94A}"/>
  <tableColumns count="5">
    <tableColumn id="1" xr3:uid="{0F4F163A-9D59-4A92-A273-78BC4DC96881}" name="X" dataDxfId="5"/>
    <tableColumn id="2" xr3:uid="{23157507-D3FA-412F-B2C8-2E62DAAD0CA3}" name="Y" dataDxfId="4"/>
    <tableColumn id="3" xr3:uid="{9CD00E40-A711-4B12-9893-910205B2C17F}" name="X-Deviation" dataDxfId="1">
      <calculatedColumnFormula>Tab_XY[[#This Row],[X]]-$H$4</calculatedColumnFormula>
    </tableColumn>
    <tableColumn id="4" xr3:uid="{97A9AC2A-0BDC-453F-B84B-56DFAFF13D42}" name="Y-Deviation" dataDxfId="0">
      <calculatedColumnFormula>Tab_XY[[#This Row],[Y]]-$H$5</calculatedColumnFormula>
    </tableColumn>
    <tableColumn id="5" xr3:uid="{828DD0A2-E958-4A88-A83A-E5273AA36BBB}" name="XY-Deviation" dataDxfId="2">
      <calculatedColumnFormula>Tab_XY[[#This Row],[X-Deviation]]*Tab_XY[[#This Row],[Y-Deviation]]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F39047-73F9-439F-A24F-0630AFC99F8F}" name="Tab_temp" displayName="Tab_temp" ref="A1:C355" totalsRowShown="0" headerRowBorderDxfId="13" tableBorderDxfId="14" totalsRowBorderDxfId="12">
  <autoFilter ref="A1:C355" xr:uid="{EBF39047-73F9-439F-A24F-0630AFC99F8F}"/>
  <tableColumns count="3">
    <tableColumn id="1" xr3:uid="{879B828B-D130-4065-925F-BA564FEAE060}" name="Date" dataDxfId="11"/>
    <tableColumn id="2" xr3:uid="{B798F0DB-C594-416F-A8F0-F5AD991F90BA}" name="Temperature X" dataDxfId="10"/>
    <tableColumn id="3" xr3:uid="{4A1AED35-4705-48AA-9A32-9EFD880263C5}" name="Energy Expense Y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7056-B2A0-43D7-BB66-B9FB90B0BB66}">
  <dimension ref="A1:O192"/>
  <sheetViews>
    <sheetView tabSelected="1" zoomScale="140" zoomScaleNormal="140" workbookViewId="0">
      <selection activeCell="H10" sqref="H10"/>
    </sheetView>
  </sheetViews>
  <sheetFormatPr defaultRowHeight="14.5" x14ac:dyDescent="0.35"/>
  <cols>
    <col min="1" max="1" width="6.453125" bestFit="1" customWidth="1"/>
    <col min="2" max="2" width="7.453125" bestFit="1" customWidth="1"/>
    <col min="3" max="3" width="12.08984375" customWidth="1"/>
    <col min="4" max="4" width="12" customWidth="1"/>
    <col min="5" max="5" width="16.08984375" bestFit="1" customWidth="1"/>
    <col min="6" max="6" width="2.6328125" customWidth="1"/>
    <col min="7" max="7" width="16" bestFit="1" customWidth="1"/>
    <col min="8" max="8" width="13" bestFit="1" customWidth="1"/>
    <col min="9" max="9" width="3.54296875" customWidth="1"/>
    <col min="14" max="14" width="12.6328125" customWidth="1"/>
    <col min="15" max="15" width="25.54296875" customWidth="1"/>
  </cols>
  <sheetData>
    <row r="1" spans="1:15" x14ac:dyDescent="0.35">
      <c r="B1" s="5"/>
      <c r="C1" s="5"/>
      <c r="D1" s="5"/>
      <c r="E1" s="5"/>
      <c r="N1" s="5" t="s">
        <v>84</v>
      </c>
    </row>
    <row r="2" spans="1:15" ht="29" x14ac:dyDescent="0.35">
      <c r="A2" s="47" t="s">
        <v>80</v>
      </c>
      <c r="B2" s="48" t="s">
        <v>85</v>
      </c>
      <c r="C2" s="49" t="s">
        <v>86</v>
      </c>
      <c r="D2" s="49" t="s">
        <v>87</v>
      </c>
      <c r="E2" s="50" t="s">
        <v>88</v>
      </c>
      <c r="G2" s="1" t="s">
        <v>81</v>
      </c>
      <c r="H2" s="2">
        <f>COUNT(Tab_XY[X])</f>
        <v>190</v>
      </c>
      <c r="L2" s="32" t="s">
        <v>91</v>
      </c>
      <c r="N2" s="30" t="s">
        <v>80</v>
      </c>
      <c r="O2" s="30" t="s">
        <v>101</v>
      </c>
    </row>
    <row r="3" spans="1:15" x14ac:dyDescent="0.35">
      <c r="A3" s="45">
        <v>63566</v>
      </c>
      <c r="B3" s="27">
        <v>651334.36</v>
      </c>
      <c r="C3" s="4">
        <f>Tab_XY[[#This Row],[X]]-$H$4</f>
        <v>23136.473684210527</v>
      </c>
      <c r="D3" s="4">
        <f>Tab_XY[[#This Row],[Y]]-$H$5</f>
        <v>281275.40936842083</v>
      </c>
      <c r="E3" s="46">
        <f>Tab_XY[[#This Row],[X-Deviation]]*Tab_XY[[#This Row],[Y-Deviation]]</f>
        <v>6507721106.8680115</v>
      </c>
      <c r="G3" s="1" t="s">
        <v>82</v>
      </c>
      <c r="H3" s="2">
        <f>H2-1</f>
        <v>189</v>
      </c>
      <c r="J3" s="33" t="s">
        <v>13</v>
      </c>
      <c r="K3" s="27">
        <f>MIN(A3:A192)</f>
        <v>14591</v>
      </c>
      <c r="L3" s="27">
        <f>H5</f>
        <v>370058.95063157915</v>
      </c>
      <c r="N3" s="30" t="s">
        <v>85</v>
      </c>
      <c r="O3" s="30" t="s">
        <v>89</v>
      </c>
    </row>
    <row r="4" spans="1:15" x14ac:dyDescent="0.35">
      <c r="A4" s="45">
        <v>50762</v>
      </c>
      <c r="B4" s="27">
        <v>527670.41999999993</v>
      </c>
      <c r="C4" s="4">
        <f>Tab_XY[[#This Row],[X]]-$H$4</f>
        <v>10332.473684210527</v>
      </c>
      <c r="D4" s="4">
        <f>Tab_XY[[#This Row],[Y]]-$H$5</f>
        <v>157611.46936842077</v>
      </c>
      <c r="E4" s="46">
        <f>Tab_XY[[#This Row],[X-Deviation]]*Tab_XY[[#This Row],[Y-Deviation]]</f>
        <v>1628516359.5789611</v>
      </c>
      <c r="G4" s="1" t="s">
        <v>10</v>
      </c>
      <c r="H4" s="4">
        <f>AVERAGE(Tab_XY[X])</f>
        <v>40429.526315789473</v>
      </c>
      <c r="J4" s="33" t="s">
        <v>12</v>
      </c>
      <c r="K4" s="27">
        <f>MAX(A3:A192)</f>
        <v>64717</v>
      </c>
      <c r="L4" s="27">
        <f>H5</f>
        <v>370058.95063157915</v>
      </c>
      <c r="N4" s="31" t="s">
        <v>86</v>
      </c>
      <c r="O4" s="31" t="s">
        <v>93</v>
      </c>
    </row>
    <row r="5" spans="1:15" x14ac:dyDescent="0.35">
      <c r="A5" s="45">
        <v>50941</v>
      </c>
      <c r="B5" s="27">
        <v>523751.3</v>
      </c>
      <c r="C5" s="4">
        <f>Tab_XY[[#This Row],[X]]-$H$4</f>
        <v>10511.473684210527</v>
      </c>
      <c r="D5" s="4">
        <f>Tab_XY[[#This Row],[Y]]-$H$5</f>
        <v>153692.34936842084</v>
      </c>
      <c r="E5" s="46">
        <f>Tab_XY[[#This Row],[X-Deviation]]*Tab_XY[[#This Row],[Y-Deviation]]</f>
        <v>1615533085.850646</v>
      </c>
      <c r="G5" s="1" t="s">
        <v>11</v>
      </c>
      <c r="H5" s="4">
        <f>AVERAGE(Tab_XY[Y])</f>
        <v>370058.95063157915</v>
      </c>
      <c r="J5" s="34"/>
      <c r="N5" s="31" t="s">
        <v>87</v>
      </c>
      <c r="O5" s="31" t="s">
        <v>94</v>
      </c>
    </row>
    <row r="6" spans="1:15" ht="31" x14ac:dyDescent="0.45">
      <c r="A6" s="45">
        <v>17597</v>
      </c>
      <c r="B6" s="27">
        <v>175466.61</v>
      </c>
      <c r="C6" s="4">
        <f>Tab_XY[[#This Row],[X]]-$H$4</f>
        <v>-22832.526315789473</v>
      </c>
      <c r="D6" s="4">
        <f>Tab_XY[[#This Row],[Y]]-$H$5</f>
        <v>-194592.34063157917</v>
      </c>
      <c r="E6" s="46">
        <f>Tab_XY[[#This Row],[X-Deviation]]*Tab_XY[[#This Row],[Y-Deviation]]</f>
        <v>4443034738.3216009</v>
      </c>
      <c r="G6" s="1" t="s">
        <v>5</v>
      </c>
      <c r="H6" s="4"/>
      <c r="J6" s="34"/>
      <c r="L6" s="32" t="s">
        <v>92</v>
      </c>
      <c r="N6" s="31" t="s">
        <v>88</v>
      </c>
      <c r="O6" s="31" t="s">
        <v>90</v>
      </c>
    </row>
    <row r="7" spans="1:15" ht="31" x14ac:dyDescent="0.45">
      <c r="A7" s="45">
        <v>33029</v>
      </c>
      <c r="B7" s="27">
        <v>377977.97</v>
      </c>
      <c r="C7" s="4">
        <f>Tab_XY[[#This Row],[X]]-$H$4</f>
        <v>-7400.5263157894733</v>
      </c>
      <c r="D7" s="4">
        <f>Tab_XY[[#This Row],[Y]]-$H$5</f>
        <v>7919.0193684208207</v>
      </c>
      <c r="E7" s="46">
        <f>Tab_XY[[#This Row],[X-Deviation]]*Tab_XY[[#This Row],[Y-Deviation]]</f>
        <v>-58604911.231244817</v>
      </c>
      <c r="G7" s="1" t="s">
        <v>6</v>
      </c>
      <c r="H7" s="4"/>
      <c r="J7" s="33" t="s">
        <v>14</v>
      </c>
      <c r="K7" s="27">
        <f>MIN(B3:B192)</f>
        <v>110924.66</v>
      </c>
      <c r="L7" s="27">
        <f>H4</f>
        <v>40429.526315789473</v>
      </c>
    </row>
    <row r="8" spans="1:15" ht="16.5" x14ac:dyDescent="0.45">
      <c r="A8" s="45">
        <v>58543</v>
      </c>
      <c r="B8" s="27">
        <v>520100.29</v>
      </c>
      <c r="C8" s="4">
        <f>Tab_XY[[#This Row],[X]]-$H$4</f>
        <v>18113.473684210527</v>
      </c>
      <c r="D8" s="4">
        <f>Tab_XY[[#This Row],[Y]]-$H$5</f>
        <v>150041.33936842083</v>
      </c>
      <c r="E8" s="46">
        <f>Tab_XY[[#This Row],[X-Deviation]]*Tab_XY[[#This Row],[Y-Deviation]]</f>
        <v>2717769852.1935916</v>
      </c>
      <c r="G8" s="1" t="s">
        <v>7</v>
      </c>
      <c r="H8" s="4">
        <f>SUM(Tab_XY[XY-Deviation])/H3</f>
        <v>1767218572.5391371</v>
      </c>
      <c r="J8" s="33" t="s">
        <v>15</v>
      </c>
      <c r="K8" s="27">
        <f>MAX(B3:B192)</f>
        <v>731834.3</v>
      </c>
      <c r="L8" s="27">
        <f>H4</f>
        <v>40429.526315789473</v>
      </c>
    </row>
    <row r="9" spans="1:15" ht="16.5" x14ac:dyDescent="0.45">
      <c r="A9" s="45">
        <v>60492</v>
      </c>
      <c r="B9" s="27">
        <v>620856.28</v>
      </c>
      <c r="C9" s="4">
        <f>Tab_XY[[#This Row],[X]]-$H$4</f>
        <v>20062.473684210527</v>
      </c>
      <c r="D9" s="4">
        <f>Tab_XY[[#This Row],[Y]]-$H$5</f>
        <v>250797.32936842088</v>
      </c>
      <c r="E9" s="46">
        <f>Tab_XY[[#This Row],[X-Deviation]]*Tab_XY[[#This Row],[Y-Deviation]]</f>
        <v>5031614820.5242233</v>
      </c>
      <c r="G9" s="1" t="s">
        <v>7</v>
      </c>
      <c r="H9" s="4">
        <f>_xlfn.COVARIANCE.S(Tab_XY[X],Tab_XY[Y])</f>
        <v>1767218572.5391371</v>
      </c>
    </row>
    <row r="10" spans="1:15" ht="31" x14ac:dyDescent="0.45">
      <c r="A10" s="45">
        <v>59686</v>
      </c>
      <c r="B10" s="27">
        <v>593739.46</v>
      </c>
      <c r="C10" s="4">
        <f>Tab_XY[[#This Row],[X]]-$H$4</f>
        <v>19256.473684210527</v>
      </c>
      <c r="D10" s="4">
        <f>Tab_XY[[#This Row],[Y]]-$H$5</f>
        <v>223680.50936842081</v>
      </c>
      <c r="E10" s="46">
        <f>Tab_XY[[#This Row],[X-Deviation]]*Tab_XY[[#This Row],[Y-Deviation]]</f>
        <v>4307297842.323802</v>
      </c>
      <c r="G10" s="1" t="s">
        <v>8</v>
      </c>
      <c r="H10" s="9"/>
      <c r="I10" s="6"/>
    </row>
    <row r="11" spans="1:15" ht="31" x14ac:dyDescent="0.45">
      <c r="A11" s="45">
        <v>16432</v>
      </c>
      <c r="B11" s="27">
        <v>181948.96</v>
      </c>
      <c r="C11" s="4">
        <f>Tab_XY[[#This Row],[X]]-$H$4</f>
        <v>-23997.526315789473</v>
      </c>
      <c r="D11" s="4">
        <f>Tab_XY[[#This Row],[Y]]-$H$5</f>
        <v>-188109.99063157916</v>
      </c>
      <c r="E11" s="46">
        <f>Tab_XY[[#This Row],[X-Deviation]]*Tab_XY[[#This Row],[Y-Deviation]]</f>
        <v>4514174450.444232</v>
      </c>
      <c r="G11" s="1" t="s">
        <v>8</v>
      </c>
      <c r="H11" s="9"/>
    </row>
    <row r="12" spans="1:15" ht="31" x14ac:dyDescent="0.45">
      <c r="A12" s="45">
        <v>17262</v>
      </c>
      <c r="B12" s="27">
        <v>184643.6</v>
      </c>
      <c r="C12" s="4">
        <f>Tab_XY[[#This Row],[X]]-$H$4</f>
        <v>-23167.526315789473</v>
      </c>
      <c r="D12" s="4">
        <f>Tab_XY[[#This Row],[Y]]-$H$5</f>
        <v>-185415.35063157915</v>
      </c>
      <c r="E12" s="46">
        <f>Tab_XY[[#This Row],[X-Deviation]]*Tab_XY[[#This Row],[Y-Deviation]]</f>
        <v>4295615015.1084423</v>
      </c>
      <c r="G12" s="1" t="s">
        <v>8</v>
      </c>
      <c r="H12" s="9"/>
    </row>
    <row r="13" spans="1:15" x14ac:dyDescent="0.35">
      <c r="A13" s="45">
        <v>39118</v>
      </c>
      <c r="B13" s="27">
        <v>379373.56</v>
      </c>
      <c r="C13" s="4">
        <f>Tab_XY[[#This Row],[X]]-$H$4</f>
        <v>-1311.5263157894733</v>
      </c>
      <c r="D13" s="4">
        <f>Tab_XY[[#This Row],[Y]]-$H$5</f>
        <v>9314.6093684208463</v>
      </c>
      <c r="E13" s="46">
        <f>Tab_XY[[#This Row],[X-Deviation]]*Tab_XY[[#This Row],[Y-Deviation]]</f>
        <v>-12216355.307983106</v>
      </c>
    </row>
    <row r="14" spans="1:15" x14ac:dyDescent="0.35">
      <c r="A14" s="45">
        <v>36078</v>
      </c>
      <c r="B14" s="27">
        <v>238687.94</v>
      </c>
      <c r="C14" s="4">
        <f>Tab_XY[[#This Row],[X]]-$H$4</f>
        <v>-4351.5263157894733</v>
      </c>
      <c r="D14" s="4">
        <f>Tab_XY[[#This Row],[Y]]-$H$5</f>
        <v>-131371.01063157915</v>
      </c>
      <c r="E14" s="46">
        <f>Tab_XY[[#This Row],[X-Deviation]]*Tab_XY[[#This Row],[Y-Deviation]]</f>
        <v>571664409.89517534</v>
      </c>
    </row>
    <row r="15" spans="1:15" x14ac:dyDescent="0.35">
      <c r="A15" s="45">
        <v>42113</v>
      </c>
      <c r="B15" s="27">
        <v>410066.15</v>
      </c>
      <c r="C15" s="4">
        <f>Tab_XY[[#This Row],[X]]-$H$4</f>
        <v>1683.4736842105267</v>
      </c>
      <c r="D15" s="4">
        <f>Tab_XY[[#This Row],[Y]]-$H$5</f>
        <v>40007.199368420872</v>
      </c>
      <c r="E15" s="46">
        <f>Tab_XY[[#This Row],[X-Deviation]]*Tab_XY[[#This Row],[Y-Deviation]]</f>
        <v>67351067.315700546</v>
      </c>
    </row>
    <row r="16" spans="1:15" x14ac:dyDescent="0.35">
      <c r="A16" s="45">
        <v>50562</v>
      </c>
      <c r="B16" s="27">
        <v>413540.78</v>
      </c>
      <c r="C16" s="4">
        <f>Tab_XY[[#This Row],[X]]-$H$4</f>
        <v>10132.473684210527</v>
      </c>
      <c r="D16" s="4">
        <f>Tab_XY[[#This Row],[Y]]-$H$5</f>
        <v>43481.829368420877</v>
      </c>
      <c r="E16" s="46">
        <f>Tab_XY[[#This Row],[X-Deviation]]*Tab_XY[[#This Row],[Y-Deviation]]</f>
        <v>440578491.81685698</v>
      </c>
    </row>
    <row r="17" spans="1:5" x14ac:dyDescent="0.35">
      <c r="A17" s="45">
        <v>38240</v>
      </c>
      <c r="B17" s="27">
        <v>340241.6</v>
      </c>
      <c r="C17" s="4">
        <f>Tab_XY[[#This Row],[X]]-$H$4</f>
        <v>-2189.5263157894733</v>
      </c>
      <c r="D17" s="4">
        <f>Tab_XY[[#This Row],[Y]]-$H$5</f>
        <v>-29817.350631579175</v>
      </c>
      <c r="E17" s="46">
        <f>Tab_XY[[#This Row],[X-Deviation]]*Tab_XY[[#This Row],[Y-Deviation]]</f>
        <v>65285873.874964476</v>
      </c>
    </row>
    <row r="18" spans="1:5" x14ac:dyDescent="0.35">
      <c r="A18" s="45">
        <v>59870</v>
      </c>
      <c r="B18" s="27">
        <v>582843</v>
      </c>
      <c r="C18" s="4">
        <f>Tab_XY[[#This Row],[X]]-$H$4</f>
        <v>19440.473684210527</v>
      </c>
      <c r="D18" s="4">
        <f>Tab_XY[[#This Row],[Y]]-$H$5</f>
        <v>212784.04936842085</v>
      </c>
      <c r="E18" s="46">
        <f>Tab_XY[[#This Row],[X-Deviation]]*Tab_XY[[#This Row],[Y-Deviation]]</f>
        <v>4136622712.1665392</v>
      </c>
    </row>
    <row r="19" spans="1:5" x14ac:dyDescent="0.35">
      <c r="A19" s="45">
        <v>46056</v>
      </c>
      <c r="B19" s="27">
        <v>433185.92</v>
      </c>
      <c r="C19" s="4">
        <f>Tab_XY[[#This Row],[X]]-$H$4</f>
        <v>5626.4736842105267</v>
      </c>
      <c r="D19" s="4">
        <f>Tab_XY[[#This Row],[Y]]-$H$5</f>
        <v>63126.969368420832</v>
      </c>
      <c r="E19" s="46">
        <f>Tab_XY[[#This Row],[X-Deviation]]*Tab_XY[[#This Row],[Y-Deviation]]</f>
        <v>355182231.91538382</v>
      </c>
    </row>
    <row r="20" spans="1:5" x14ac:dyDescent="0.35">
      <c r="A20" s="45">
        <v>33349</v>
      </c>
      <c r="B20" s="27">
        <v>270770.38</v>
      </c>
      <c r="C20" s="4">
        <f>Tab_XY[[#This Row],[X]]-$H$4</f>
        <v>-7080.5263157894733</v>
      </c>
      <c r="D20" s="4">
        <f>Tab_XY[[#This Row],[Y]]-$H$5</f>
        <v>-99288.570631579147</v>
      </c>
      <c r="E20" s="46">
        <f>Tab_XY[[#This Row],[X-Deviation]]*Tab_XY[[#This Row],[Y-Deviation]]</f>
        <v>703015337.21401799</v>
      </c>
    </row>
    <row r="21" spans="1:5" x14ac:dyDescent="0.35">
      <c r="A21" s="45">
        <v>16207</v>
      </c>
      <c r="B21" s="27">
        <v>164421.41999999998</v>
      </c>
      <c r="C21" s="4">
        <f>Tab_XY[[#This Row],[X]]-$H$4</f>
        <v>-24222.526315789473</v>
      </c>
      <c r="D21" s="4">
        <f>Tab_XY[[#This Row],[Y]]-$H$5</f>
        <v>-205637.53063157917</v>
      </c>
      <c r="E21" s="46">
        <f>Tab_XY[[#This Row],[X-Deviation]]*Tab_XY[[#This Row],[Y-Deviation]]</f>
        <v>4981060497.2373905</v>
      </c>
    </row>
    <row r="22" spans="1:5" x14ac:dyDescent="0.35">
      <c r="A22" s="45">
        <v>57077</v>
      </c>
      <c r="B22" s="27">
        <v>478077.5</v>
      </c>
      <c r="C22" s="4">
        <f>Tab_XY[[#This Row],[X]]-$H$4</f>
        <v>16647.473684210527</v>
      </c>
      <c r="D22" s="4">
        <f>Tab_XY[[#This Row],[Y]]-$H$5</f>
        <v>108018.54936842085</v>
      </c>
      <c r="E22" s="46">
        <f>Tab_XY[[#This Row],[X-Deviation]]*Tab_XY[[#This Row],[Y-Deviation]]</f>
        <v>1798235958.0173817</v>
      </c>
    </row>
    <row r="23" spans="1:5" x14ac:dyDescent="0.35">
      <c r="A23" s="45">
        <v>30893</v>
      </c>
      <c r="B23" s="27">
        <v>393839.09</v>
      </c>
      <c r="C23" s="4">
        <f>Tab_XY[[#This Row],[X]]-$H$4</f>
        <v>-9536.5263157894733</v>
      </c>
      <c r="D23" s="4">
        <f>Tab_XY[[#This Row],[Y]]-$H$5</f>
        <v>23780.139368420874</v>
      </c>
      <c r="E23" s="46">
        <f>Tab_XY[[#This Row],[X-Deviation]]*Tab_XY[[#This Row],[Y-Deviation]]</f>
        <v>-226779924.88008693</v>
      </c>
    </row>
    <row r="24" spans="1:5" x14ac:dyDescent="0.35">
      <c r="A24" s="45">
        <v>54153</v>
      </c>
      <c r="B24" s="27">
        <v>430154.06</v>
      </c>
      <c r="C24" s="4">
        <f>Tab_XY[[#This Row],[X]]-$H$4</f>
        <v>13723.473684210527</v>
      </c>
      <c r="D24" s="4">
        <f>Tab_XY[[#This Row],[Y]]-$H$5</f>
        <v>60095.109368420846</v>
      </c>
      <c r="E24" s="46">
        <f>Tab_XY[[#This Row],[X-Deviation]]*Tab_XY[[#This Row],[Y-Deviation]]</f>
        <v>824713651.96727693</v>
      </c>
    </row>
    <row r="25" spans="1:5" x14ac:dyDescent="0.35">
      <c r="A25" s="45">
        <v>14591</v>
      </c>
      <c r="B25" s="27">
        <v>210792.82</v>
      </c>
      <c r="C25" s="4">
        <f>Tab_XY[[#This Row],[X]]-$H$4</f>
        <v>-25838.526315789473</v>
      </c>
      <c r="D25" s="4">
        <f>Tab_XY[[#This Row],[Y]]-$H$5</f>
        <v>-159266.13063157914</v>
      </c>
      <c r="E25" s="46">
        <f>Tab_XY[[#This Row],[X-Deviation]]*Tab_XY[[#This Row],[Y-Deviation]]</f>
        <v>4115202107.5380216</v>
      </c>
    </row>
    <row r="26" spans="1:5" x14ac:dyDescent="0.35">
      <c r="A26" s="45">
        <v>50138</v>
      </c>
      <c r="B26" s="27">
        <v>343808.68</v>
      </c>
      <c r="C26" s="4">
        <f>Tab_XY[[#This Row],[X]]-$H$4</f>
        <v>9708.4736842105267</v>
      </c>
      <c r="D26" s="4">
        <f>Tab_XY[[#This Row],[Y]]-$H$5</f>
        <v>-26250.270631579158</v>
      </c>
      <c r="E26" s="46">
        <f>Tab_XY[[#This Row],[X-Deviation]]*Tab_XY[[#This Row],[Y-Deviation]]</f>
        <v>-254850061.63009071</v>
      </c>
    </row>
    <row r="27" spans="1:5" x14ac:dyDescent="0.35">
      <c r="A27" s="45">
        <v>55253</v>
      </c>
      <c r="B27" s="27">
        <v>565510.49</v>
      </c>
      <c r="C27" s="4">
        <f>Tab_XY[[#This Row],[X]]-$H$4</f>
        <v>14823.473684210527</v>
      </c>
      <c r="D27" s="4">
        <f>Tab_XY[[#This Row],[Y]]-$H$5</f>
        <v>195451.53936842084</v>
      </c>
      <c r="E27" s="46">
        <f>Tab_XY[[#This Row],[X-Deviation]]*Tab_XY[[#This Row],[Y-Deviation]]</f>
        <v>2897270750.3662243</v>
      </c>
    </row>
    <row r="28" spans="1:5" x14ac:dyDescent="0.35">
      <c r="A28" s="45">
        <v>34944</v>
      </c>
      <c r="B28" s="27">
        <v>330250.88</v>
      </c>
      <c r="C28" s="4">
        <f>Tab_XY[[#This Row],[X]]-$H$4</f>
        <v>-5485.5263157894733</v>
      </c>
      <c r="D28" s="4">
        <f>Tab_XY[[#This Row],[Y]]-$H$5</f>
        <v>-39808.070631579147</v>
      </c>
      <c r="E28" s="46">
        <f>Tab_XY[[#This Row],[X-Deviation]]*Tab_XY[[#This Row],[Y-Deviation]]</f>
        <v>218368219.03033349</v>
      </c>
    </row>
    <row r="29" spans="1:5" x14ac:dyDescent="0.35">
      <c r="A29" s="45">
        <v>26413</v>
      </c>
      <c r="B29" s="27">
        <v>295905.03000000003</v>
      </c>
      <c r="C29" s="4">
        <f>Tab_XY[[#This Row],[X]]-$H$4</f>
        <v>-14016.526315789473</v>
      </c>
      <c r="D29" s="4">
        <f>Tab_XY[[#This Row],[Y]]-$H$5</f>
        <v>-74153.920631579123</v>
      </c>
      <c r="E29" s="46">
        <f>Tab_XY[[#This Row],[X-Deviation]]*Tab_XY[[#This Row],[Y-Deviation]]</f>
        <v>1039380379.9514928</v>
      </c>
    </row>
    <row r="30" spans="1:5" x14ac:dyDescent="0.35">
      <c r="A30" s="45">
        <v>54660</v>
      </c>
      <c r="B30" s="27">
        <v>562164.19999999995</v>
      </c>
      <c r="C30" s="4">
        <f>Tab_XY[[#This Row],[X]]-$H$4</f>
        <v>14230.473684210527</v>
      </c>
      <c r="D30" s="4">
        <f>Tab_XY[[#This Row],[Y]]-$H$5</f>
        <v>192105.2493684208</v>
      </c>
      <c r="E30" s="46">
        <f>Tab_XY[[#This Row],[X-Deviation]]*Tab_XY[[#This Row],[Y-Deviation]]</f>
        <v>2733748695.7360129</v>
      </c>
    </row>
    <row r="31" spans="1:5" x14ac:dyDescent="0.35">
      <c r="A31" s="45">
        <v>35887</v>
      </c>
      <c r="B31" s="27">
        <v>257067.99</v>
      </c>
      <c r="C31" s="4">
        <f>Tab_XY[[#This Row],[X]]-$H$4</f>
        <v>-4542.5263157894733</v>
      </c>
      <c r="D31" s="4">
        <f>Tab_XY[[#This Row],[Y]]-$H$5</f>
        <v>-112990.96063157916</v>
      </c>
      <c r="E31" s="46">
        <f>Tab_XY[[#This Row],[X-Deviation]]*Tab_XY[[#This Row],[Y-Deviation]]</f>
        <v>513264412.11528069</v>
      </c>
    </row>
    <row r="32" spans="1:5" x14ac:dyDescent="0.35">
      <c r="A32" s="45">
        <v>42021</v>
      </c>
      <c r="B32" s="27">
        <v>384066.95</v>
      </c>
      <c r="C32" s="4">
        <f>Tab_XY[[#This Row],[X]]-$H$4</f>
        <v>1591.4736842105267</v>
      </c>
      <c r="D32" s="4">
        <f>Tab_XY[[#This Row],[Y]]-$H$5</f>
        <v>14007.99936842086</v>
      </c>
      <c r="E32" s="46">
        <f>Tab_XY[[#This Row],[X-Deviation]]*Tab_XY[[#This Row],[Y-Deviation]]</f>
        <v>22293362.363279477</v>
      </c>
    </row>
    <row r="33" spans="1:5" x14ac:dyDescent="0.35">
      <c r="A33" s="45">
        <v>47349</v>
      </c>
      <c r="B33" s="27">
        <v>441576.23</v>
      </c>
      <c r="C33" s="4">
        <f>Tab_XY[[#This Row],[X]]-$H$4</f>
        <v>6919.4736842105267</v>
      </c>
      <c r="D33" s="4">
        <f>Tab_XY[[#This Row],[Y]]-$H$5</f>
        <v>71517.27936842083</v>
      </c>
      <c r="E33" s="46">
        <f>Tab_XY[[#This Row],[X-Deviation]]*Tab_XY[[#This Row],[Y-Deviation]]</f>
        <v>494861932.5561204</v>
      </c>
    </row>
    <row r="34" spans="1:5" x14ac:dyDescent="0.35">
      <c r="A34" s="45">
        <v>24364</v>
      </c>
      <c r="B34" s="27">
        <v>252221.2</v>
      </c>
      <c r="C34" s="4">
        <f>Tab_XY[[#This Row],[X]]-$H$4</f>
        <v>-16065.526315789473</v>
      </c>
      <c r="D34" s="4">
        <f>Tab_XY[[#This Row],[Y]]-$H$5</f>
        <v>-117837.75063157914</v>
      </c>
      <c r="E34" s="46">
        <f>Tab_XY[[#This Row],[X-Deviation]]*Tab_XY[[#This Row],[Y-Deviation]]</f>
        <v>1893125483.7650723</v>
      </c>
    </row>
    <row r="35" spans="1:5" x14ac:dyDescent="0.35">
      <c r="A35" s="45">
        <v>58406</v>
      </c>
      <c r="B35" s="27">
        <v>552875.65999999992</v>
      </c>
      <c r="C35" s="4">
        <f>Tab_XY[[#This Row],[X]]-$H$4</f>
        <v>17976.473684210527</v>
      </c>
      <c r="D35" s="4">
        <f>Tab_XY[[#This Row],[Y]]-$H$5</f>
        <v>182816.70936842076</v>
      </c>
      <c r="E35" s="46">
        <f>Tab_XY[[#This Row],[X-Deviation]]*Tab_XY[[#This Row],[Y-Deviation]]</f>
        <v>3286399764.9953799</v>
      </c>
    </row>
    <row r="36" spans="1:5" x14ac:dyDescent="0.35">
      <c r="A36" s="45">
        <v>51643</v>
      </c>
      <c r="B36" s="27">
        <v>446101.81</v>
      </c>
      <c r="C36" s="4">
        <f>Tab_XY[[#This Row],[X]]-$H$4</f>
        <v>11213.473684210527</v>
      </c>
      <c r="D36" s="4">
        <f>Tab_XY[[#This Row],[Y]]-$H$5</f>
        <v>76042.859368420846</v>
      </c>
      <c r="E36" s="46">
        <f>Tab_XY[[#This Row],[X-Deviation]]*Tab_XY[[#This Row],[Y-Deviation]]</f>
        <v>852704602.39990902</v>
      </c>
    </row>
    <row r="37" spans="1:5" x14ac:dyDescent="0.35">
      <c r="A37" s="45">
        <v>55115</v>
      </c>
      <c r="B37" s="27">
        <v>476038.95</v>
      </c>
      <c r="C37" s="4">
        <f>Tab_XY[[#This Row],[X]]-$H$4</f>
        <v>14685.473684210527</v>
      </c>
      <c r="D37" s="4">
        <f>Tab_XY[[#This Row],[Y]]-$H$5</f>
        <v>105979.99936842086</v>
      </c>
      <c r="E37" s="46">
        <f>Tab_XY[[#This Row],[X-Deviation]]*Tab_XY[[#This Row],[Y-Deviation]]</f>
        <v>1556366491.7775929</v>
      </c>
    </row>
    <row r="38" spans="1:5" x14ac:dyDescent="0.35">
      <c r="A38" s="45">
        <v>35416</v>
      </c>
      <c r="B38" s="27">
        <v>393889.36</v>
      </c>
      <c r="C38" s="4">
        <f>Tab_XY[[#This Row],[X]]-$H$4</f>
        <v>-5013.5263157894733</v>
      </c>
      <c r="D38" s="4">
        <f>Tab_XY[[#This Row],[Y]]-$H$5</f>
        <v>23830.409368420835</v>
      </c>
      <c r="E38" s="46">
        <f>Tab_XY[[#This Row],[X-Deviation]]*Tab_XY[[#This Row],[Y-Deviation]]</f>
        <v>-119474384.48461385</v>
      </c>
    </row>
    <row r="39" spans="1:5" x14ac:dyDescent="0.35">
      <c r="A39" s="45">
        <v>37274</v>
      </c>
      <c r="B39" s="27">
        <v>328436.78000000003</v>
      </c>
      <c r="C39" s="4">
        <f>Tab_XY[[#This Row],[X]]-$H$4</f>
        <v>-3155.5263157894733</v>
      </c>
      <c r="D39" s="4">
        <f>Tab_XY[[#This Row],[Y]]-$H$5</f>
        <v>-41622.170631579123</v>
      </c>
      <c r="E39" s="46">
        <f>Tab_XY[[#This Row],[X-Deviation]]*Tab_XY[[#This Row],[Y-Deviation]]</f>
        <v>131339854.74822769</v>
      </c>
    </row>
    <row r="40" spans="1:5" x14ac:dyDescent="0.35">
      <c r="A40" s="45">
        <v>36148</v>
      </c>
      <c r="B40" s="27">
        <v>408949.64</v>
      </c>
      <c r="C40" s="4">
        <f>Tab_XY[[#This Row],[X]]-$H$4</f>
        <v>-4281.5263157894733</v>
      </c>
      <c r="D40" s="4">
        <f>Tab_XY[[#This Row],[Y]]-$H$5</f>
        <v>38890.689368420863</v>
      </c>
      <c r="E40" s="46">
        <f>Tab_XY[[#This Row],[X-Deviation]]*Tab_XY[[#This Row],[Y-Deviation]]</f>
        <v>-166511509.97008783</v>
      </c>
    </row>
    <row r="41" spans="1:5" x14ac:dyDescent="0.35">
      <c r="A41" s="45">
        <v>32192</v>
      </c>
      <c r="B41" s="27">
        <v>394776.32000000001</v>
      </c>
      <c r="C41" s="4">
        <f>Tab_XY[[#This Row],[X]]-$H$4</f>
        <v>-8237.5263157894733</v>
      </c>
      <c r="D41" s="4">
        <f>Tab_XY[[#This Row],[Y]]-$H$5</f>
        <v>24717.369368420856</v>
      </c>
      <c r="E41" s="46">
        <f>Tab_XY[[#This Row],[X-Deviation]]*Tab_XY[[#This Row],[Y-Deviation]]</f>
        <v>-203609980.62945542</v>
      </c>
    </row>
    <row r="42" spans="1:5" x14ac:dyDescent="0.35">
      <c r="A42" s="45">
        <v>51238</v>
      </c>
      <c r="B42" s="27">
        <v>455804.96</v>
      </c>
      <c r="C42" s="4">
        <f>Tab_XY[[#This Row],[X]]-$H$4</f>
        <v>10808.473684210527</v>
      </c>
      <c r="D42" s="4">
        <f>Tab_XY[[#This Row],[Y]]-$H$5</f>
        <v>85746.00936842087</v>
      </c>
      <c r="E42" s="46">
        <f>Tab_XY[[#This Row],[X-Deviation]]*Tab_XY[[#This Row],[Y-Deviation]]</f>
        <v>926783485.78464627</v>
      </c>
    </row>
    <row r="43" spans="1:5" x14ac:dyDescent="0.35">
      <c r="A43" s="45">
        <v>59235</v>
      </c>
      <c r="B43" s="27">
        <v>526249.4</v>
      </c>
      <c r="C43" s="4">
        <f>Tab_XY[[#This Row],[X]]-$H$4</f>
        <v>18805.473684210527</v>
      </c>
      <c r="D43" s="4">
        <f>Tab_XY[[#This Row],[Y]]-$H$5</f>
        <v>156190.44936842087</v>
      </c>
      <c r="E43" s="46">
        <f>Tab_XY[[#This Row],[X-Deviation]]*Tab_XY[[#This Row],[Y-Deviation]]</f>
        <v>2937235385.3228555</v>
      </c>
    </row>
    <row r="44" spans="1:5" x14ac:dyDescent="0.35">
      <c r="A44" s="45">
        <v>59329</v>
      </c>
      <c r="B44" s="27">
        <v>562602.56000000006</v>
      </c>
      <c r="C44" s="4">
        <f>Tab_XY[[#This Row],[X]]-$H$4</f>
        <v>18899.473684210527</v>
      </c>
      <c r="D44" s="4">
        <f>Tab_XY[[#This Row],[Y]]-$H$5</f>
        <v>192543.6093684209</v>
      </c>
      <c r="E44" s="46">
        <f>Tab_XY[[#This Row],[X-Deviation]]*Tab_XY[[#This Row],[Y-Deviation]]</f>
        <v>3638972878.3213825</v>
      </c>
    </row>
    <row r="45" spans="1:5" x14ac:dyDescent="0.35">
      <c r="A45" s="45">
        <v>22739</v>
      </c>
      <c r="B45" s="27">
        <v>180749.25</v>
      </c>
      <c r="C45" s="4">
        <f>Tab_XY[[#This Row],[X]]-$H$4</f>
        <v>-17690.526315789473</v>
      </c>
      <c r="D45" s="4">
        <f>Tab_XY[[#This Row],[Y]]-$H$5</f>
        <v>-189309.70063157915</v>
      </c>
      <c r="E45" s="46">
        <f>Tab_XY[[#This Row],[X-Deviation]]*Tab_XY[[#This Row],[Y-Deviation]]</f>
        <v>3348988240.8571782</v>
      </c>
    </row>
    <row r="46" spans="1:5" x14ac:dyDescent="0.35">
      <c r="A46" s="45">
        <v>28654</v>
      </c>
      <c r="B46" s="27">
        <v>275506.98</v>
      </c>
      <c r="C46" s="4">
        <f>Tab_XY[[#This Row],[X]]-$H$4</f>
        <v>-11775.526315789473</v>
      </c>
      <c r="D46" s="4">
        <f>Tab_XY[[#This Row],[Y]]-$H$5</f>
        <v>-94551.97063157917</v>
      </c>
      <c r="E46" s="46">
        <f>Tab_XY[[#This Row],[X-Deviation]]*Tab_XY[[#This Row],[Y-Deviation]]</f>
        <v>1113399218.3819139</v>
      </c>
    </row>
    <row r="47" spans="1:5" x14ac:dyDescent="0.35">
      <c r="A47" s="45">
        <v>36786</v>
      </c>
      <c r="B47" s="27">
        <v>372981.08</v>
      </c>
      <c r="C47" s="4">
        <f>Tab_XY[[#This Row],[X]]-$H$4</f>
        <v>-3643.5263157894733</v>
      </c>
      <c r="D47" s="4">
        <f>Tab_XY[[#This Row],[Y]]-$H$5</f>
        <v>2922.1293684208649</v>
      </c>
      <c r="E47" s="46">
        <f>Tab_XY[[#This Row],[X-Deviation]]*Tab_XY[[#This Row],[Y-Deviation]]</f>
        <v>-10646855.251982694</v>
      </c>
    </row>
    <row r="48" spans="1:5" x14ac:dyDescent="0.35">
      <c r="A48" s="45">
        <v>20813</v>
      </c>
      <c r="B48" s="27">
        <v>216087.74</v>
      </c>
      <c r="C48" s="4">
        <f>Tab_XY[[#This Row],[X]]-$H$4</f>
        <v>-19616.526315789473</v>
      </c>
      <c r="D48" s="4">
        <f>Tab_XY[[#This Row],[Y]]-$H$5</f>
        <v>-153971.21063157916</v>
      </c>
      <c r="E48" s="46">
        <f>Tab_XY[[#This Row],[X-Deviation]]*Tab_XY[[#This Row],[Y-Deviation]]</f>
        <v>3020380305.2283363</v>
      </c>
    </row>
    <row r="49" spans="1:5" x14ac:dyDescent="0.35">
      <c r="A49" s="45">
        <v>57259</v>
      </c>
      <c r="B49" s="27">
        <v>470281.06</v>
      </c>
      <c r="C49" s="4">
        <f>Tab_XY[[#This Row],[X]]-$H$4</f>
        <v>16829.473684210527</v>
      </c>
      <c r="D49" s="4">
        <f>Tab_XY[[#This Row],[Y]]-$H$5</f>
        <v>100222.10936842085</v>
      </c>
      <c r="E49" s="46">
        <f>Tab_XY[[#This Row],[X-Deviation]]*Tab_XY[[#This Row],[Y-Deviation]]</f>
        <v>1686685352.1919079</v>
      </c>
    </row>
    <row r="50" spans="1:5" x14ac:dyDescent="0.35">
      <c r="A50" s="45">
        <v>57707</v>
      </c>
      <c r="B50" s="27">
        <v>481071.29</v>
      </c>
      <c r="C50" s="4">
        <f>Tab_XY[[#This Row],[X]]-$H$4</f>
        <v>17277.473684210527</v>
      </c>
      <c r="D50" s="4">
        <f>Tab_XY[[#This Row],[Y]]-$H$5</f>
        <v>111012.33936842083</v>
      </c>
      <c r="E50" s="46">
        <f>Tab_XY[[#This Row],[X-Deviation]]*Tab_XY[[#This Row],[Y-Deviation]]</f>
        <v>1918012772.060539</v>
      </c>
    </row>
    <row r="51" spans="1:5" x14ac:dyDescent="0.35">
      <c r="A51" s="45">
        <v>61539</v>
      </c>
      <c r="B51" s="27">
        <v>612466.46</v>
      </c>
      <c r="C51" s="4">
        <f>Tab_XY[[#This Row],[X]]-$H$4</f>
        <v>21109.473684210527</v>
      </c>
      <c r="D51" s="4">
        <f>Tab_XY[[#This Row],[Y]]-$H$5</f>
        <v>242407.50936842081</v>
      </c>
      <c r="E51" s="46">
        <f>Tab_XY[[#This Row],[X-Deviation]]*Tab_XY[[#This Row],[Y-Deviation]]</f>
        <v>5117094939.8676958</v>
      </c>
    </row>
    <row r="52" spans="1:5" x14ac:dyDescent="0.35">
      <c r="A52" s="45">
        <v>36635</v>
      </c>
      <c r="B52" s="27">
        <v>370922.6</v>
      </c>
      <c r="C52" s="4">
        <f>Tab_XY[[#This Row],[X]]-$H$4</f>
        <v>-3794.5263157894733</v>
      </c>
      <c r="D52" s="4">
        <f>Tab_XY[[#This Row],[Y]]-$H$5</f>
        <v>863.64936842082534</v>
      </c>
      <c r="E52" s="46">
        <f>Tab_XY[[#This Row],[X-Deviation]]*Tab_XY[[#This Row],[Y-Deviation]]</f>
        <v>-3277140.25608778</v>
      </c>
    </row>
    <row r="53" spans="1:5" x14ac:dyDescent="0.35">
      <c r="A53" s="45">
        <v>39086</v>
      </c>
      <c r="B53" s="27">
        <v>448677.2</v>
      </c>
      <c r="C53" s="4">
        <f>Tab_XY[[#This Row],[X]]-$H$4</f>
        <v>-1343.5263157894733</v>
      </c>
      <c r="D53" s="4">
        <f>Tab_XY[[#This Row],[Y]]-$H$5</f>
        <v>78618.24936842086</v>
      </c>
      <c r="E53" s="46">
        <f>Tab_XY[[#This Row],[X-Deviation]]*Tab_XY[[#This Row],[Y-Deviation]]</f>
        <v>-105625686.92777257</v>
      </c>
    </row>
    <row r="54" spans="1:5" x14ac:dyDescent="0.35">
      <c r="A54" s="45">
        <v>33062</v>
      </c>
      <c r="B54" s="27">
        <v>259282.46</v>
      </c>
      <c r="C54" s="4">
        <f>Tab_XY[[#This Row],[X]]-$H$4</f>
        <v>-7367.5263157894733</v>
      </c>
      <c r="D54" s="4">
        <f>Tab_XY[[#This Row],[Y]]-$H$5</f>
        <v>-110776.49063157916</v>
      </c>
      <c r="E54" s="46">
        <f>Tab_XY[[#This Row],[X-Deviation]]*Tab_XY[[#This Row],[Y-Deviation]]</f>
        <v>816148709.89896548</v>
      </c>
    </row>
    <row r="55" spans="1:5" x14ac:dyDescent="0.35">
      <c r="A55" s="45">
        <v>42144</v>
      </c>
      <c r="B55" s="27">
        <v>354279.67999999999</v>
      </c>
      <c r="C55" s="4">
        <f>Tab_XY[[#This Row],[X]]-$H$4</f>
        <v>1714.4736842105267</v>
      </c>
      <c r="D55" s="4">
        <f>Tab_XY[[#This Row],[Y]]-$H$5</f>
        <v>-15779.270631579158</v>
      </c>
      <c r="E55" s="46">
        <f>Tab_XY[[#This Row],[X-Deviation]]*Tab_XY[[#This Row],[Y-Deviation]]</f>
        <v>-27053144.253878485</v>
      </c>
    </row>
    <row r="56" spans="1:5" x14ac:dyDescent="0.35">
      <c r="A56" s="45">
        <v>18828</v>
      </c>
      <c r="B56" s="27">
        <v>185749.88</v>
      </c>
      <c r="C56" s="4">
        <f>Tab_XY[[#This Row],[X]]-$H$4</f>
        <v>-21601.526315789473</v>
      </c>
      <c r="D56" s="4">
        <f>Tab_XY[[#This Row],[Y]]-$H$5</f>
        <v>-184309.07063157915</v>
      </c>
      <c r="E56" s="46">
        <f>Tab_XY[[#This Row],[X-Deviation]]*Tab_XY[[#This Row],[Y-Deviation]]</f>
        <v>3981357239.4867578</v>
      </c>
    </row>
    <row r="57" spans="1:5" x14ac:dyDescent="0.35">
      <c r="A57" s="45">
        <v>57070</v>
      </c>
      <c r="B57" s="27">
        <v>415818.7</v>
      </c>
      <c r="C57" s="4">
        <f>Tab_XY[[#This Row],[X]]-$H$4</f>
        <v>16640.473684210527</v>
      </c>
      <c r="D57" s="4">
        <f>Tab_XY[[#This Row],[Y]]-$H$5</f>
        <v>45759.74936842086</v>
      </c>
      <c r="E57" s="46">
        <f>Tab_XY[[#This Row],[X-Deviation]]*Tab_XY[[#This Row],[Y-Deviation]]</f>
        <v>761463905.16127658</v>
      </c>
    </row>
    <row r="58" spans="1:5" x14ac:dyDescent="0.35">
      <c r="A58" s="45">
        <v>27991</v>
      </c>
      <c r="B58" s="27">
        <v>252095.02</v>
      </c>
      <c r="C58" s="4">
        <f>Tab_XY[[#This Row],[X]]-$H$4</f>
        <v>-12438.526315789473</v>
      </c>
      <c r="D58" s="4">
        <f>Tab_XY[[#This Row],[Y]]-$H$5</f>
        <v>-117963.93063157916</v>
      </c>
      <c r="E58" s="46">
        <f>Tab_XY[[#This Row],[X-Deviation]]*Tab_XY[[#This Row],[Y-Deviation]]</f>
        <v>1467297455.4748614</v>
      </c>
    </row>
    <row r="59" spans="1:5" x14ac:dyDescent="0.35">
      <c r="A59" s="45">
        <v>37876</v>
      </c>
      <c r="B59" s="27">
        <v>329524.88</v>
      </c>
      <c r="C59" s="4">
        <f>Tab_XY[[#This Row],[X]]-$H$4</f>
        <v>-2553.5263157894733</v>
      </c>
      <c r="D59" s="4">
        <f>Tab_XY[[#This Row],[Y]]-$H$5</f>
        <v>-40534.070631579147</v>
      </c>
      <c r="E59" s="46">
        <f>Tab_XY[[#This Row],[X-Deviation]]*Tab_XY[[#This Row],[Y-Deviation]]</f>
        <v>103504816.04380658</v>
      </c>
    </row>
    <row r="60" spans="1:5" x14ac:dyDescent="0.35">
      <c r="A60" s="45">
        <v>16134</v>
      </c>
      <c r="B60" s="27">
        <v>233120.9</v>
      </c>
      <c r="C60" s="4">
        <f>Tab_XY[[#This Row],[X]]-$H$4</f>
        <v>-24295.526315789473</v>
      </c>
      <c r="D60" s="4">
        <f>Tab_XY[[#This Row],[Y]]-$H$5</f>
        <v>-136938.05063157916</v>
      </c>
      <c r="E60" s="46">
        <f>Tab_XY[[#This Row],[X-Deviation]]*Tab_XY[[#This Row],[Y-Deviation]]</f>
        <v>3326982012.7524428</v>
      </c>
    </row>
    <row r="61" spans="1:5" x14ac:dyDescent="0.35">
      <c r="A61" s="45">
        <v>55466</v>
      </c>
      <c r="B61" s="27">
        <v>376140.08</v>
      </c>
      <c r="C61" s="4">
        <f>Tab_XY[[#This Row],[X]]-$H$4</f>
        <v>15036.473684210527</v>
      </c>
      <c r="D61" s="4">
        <f>Tab_XY[[#This Row],[Y]]-$H$5</f>
        <v>6081.1293684208649</v>
      </c>
      <c r="E61" s="46">
        <f>Tab_XY[[#This Row],[X-Deviation]]*Tab_XY[[#This Row],[Y-Deviation]]</f>
        <v>91438741.718540117</v>
      </c>
    </row>
    <row r="62" spans="1:5" x14ac:dyDescent="0.35">
      <c r="A62" s="45">
        <v>26100</v>
      </c>
      <c r="B62" s="27">
        <v>208166</v>
      </c>
      <c r="C62" s="4">
        <f>Tab_XY[[#This Row],[X]]-$H$4</f>
        <v>-14329.526315789473</v>
      </c>
      <c r="D62" s="4">
        <f>Tab_XY[[#This Row],[Y]]-$H$5</f>
        <v>-161892.95063157915</v>
      </c>
      <c r="E62" s="46">
        <f>Tab_XY[[#This Row],[X-Deviation]]*Tab_XY[[#This Row],[Y-Deviation]]</f>
        <v>2319849296.4160194</v>
      </c>
    </row>
    <row r="63" spans="1:5" x14ac:dyDescent="0.35">
      <c r="A63" s="45">
        <v>23787</v>
      </c>
      <c r="B63" s="27">
        <v>226261.67</v>
      </c>
      <c r="C63" s="4">
        <f>Tab_XY[[#This Row],[X]]-$H$4</f>
        <v>-16642.526315789473</v>
      </c>
      <c r="D63" s="4">
        <f>Tab_XY[[#This Row],[Y]]-$H$5</f>
        <v>-143797.28063157914</v>
      </c>
      <c r="E63" s="46">
        <f>Tab_XY[[#This Row],[X-Deviation]]*Tab_XY[[#This Row],[Y-Deviation]]</f>
        <v>2393150027.0500197</v>
      </c>
    </row>
    <row r="64" spans="1:5" x14ac:dyDescent="0.35">
      <c r="A64" s="45">
        <v>30895</v>
      </c>
      <c r="B64" s="27">
        <v>249581.7</v>
      </c>
      <c r="C64" s="4">
        <f>Tab_XY[[#This Row],[X]]-$H$4</f>
        <v>-9534.5263157894733</v>
      </c>
      <c r="D64" s="4">
        <f>Tab_XY[[#This Row],[Y]]-$H$5</f>
        <v>-120477.25063157914</v>
      </c>
      <c r="E64" s="46">
        <f>Tab_XY[[#This Row],[X-Deviation]]*Tab_XY[[#This Row],[Y-Deviation]]</f>
        <v>1148693516.6007552</v>
      </c>
    </row>
    <row r="65" spans="1:5" x14ac:dyDescent="0.35">
      <c r="A65" s="45">
        <v>31845</v>
      </c>
      <c r="B65" s="27">
        <v>278010.2</v>
      </c>
      <c r="C65" s="4">
        <f>Tab_XY[[#This Row],[X]]-$H$4</f>
        <v>-8584.5263157894733</v>
      </c>
      <c r="D65" s="4">
        <f>Tab_XY[[#This Row],[Y]]-$H$5</f>
        <v>-92048.75063157914</v>
      </c>
      <c r="E65" s="46">
        <f>Tab_XY[[#This Row],[X-Deviation]]*Tab_XY[[#This Row],[Y-Deviation]]</f>
        <v>790194922.13233399</v>
      </c>
    </row>
    <row r="66" spans="1:5" x14ac:dyDescent="0.35">
      <c r="A66" s="45">
        <v>50618</v>
      </c>
      <c r="B66" s="27">
        <v>537451.34000000008</v>
      </c>
      <c r="C66" s="4">
        <f>Tab_XY[[#This Row],[X]]-$H$4</f>
        <v>10188.473684210527</v>
      </c>
      <c r="D66" s="4">
        <f>Tab_XY[[#This Row],[Y]]-$H$5</f>
        <v>167392.38936842093</v>
      </c>
      <c r="E66" s="46">
        <f>Tab_XY[[#This Row],[X-Deviation]]*Tab_XY[[#This Row],[Y-Deviation]]</f>
        <v>1705472954.0172787</v>
      </c>
    </row>
    <row r="67" spans="1:5" x14ac:dyDescent="0.35">
      <c r="A67" s="45">
        <v>62293</v>
      </c>
      <c r="B67" s="27">
        <v>448052.27</v>
      </c>
      <c r="C67" s="4">
        <f>Tab_XY[[#This Row],[X]]-$H$4</f>
        <v>21863.473684210527</v>
      </c>
      <c r="D67" s="4">
        <f>Tab_XY[[#This Row],[Y]]-$H$5</f>
        <v>77993.319368420867</v>
      </c>
      <c r="E67" s="46">
        <f>Tab_XY[[#This Row],[X-Deviation]]*Tab_XY[[#This Row],[Y-Deviation]]</f>
        <v>1705204885.5556967</v>
      </c>
    </row>
    <row r="68" spans="1:5" x14ac:dyDescent="0.35">
      <c r="A68" s="45">
        <v>61228</v>
      </c>
      <c r="B68" s="27">
        <v>519618.76</v>
      </c>
      <c r="C68" s="4">
        <f>Tab_XY[[#This Row],[X]]-$H$4</f>
        <v>20798.473684210527</v>
      </c>
      <c r="D68" s="4">
        <f>Tab_XY[[#This Row],[Y]]-$H$5</f>
        <v>149559.80936842086</v>
      </c>
      <c r="E68" s="46">
        <f>Tab_XY[[#This Row],[X-Deviation]]*Tab_XY[[#This Row],[Y-Deviation]]</f>
        <v>3110615759.3646441</v>
      </c>
    </row>
    <row r="69" spans="1:5" x14ac:dyDescent="0.35">
      <c r="A69" s="45">
        <v>32558</v>
      </c>
      <c r="B69" s="27">
        <v>364510.28</v>
      </c>
      <c r="C69" s="4">
        <f>Tab_XY[[#This Row],[X]]-$H$4</f>
        <v>-7871.5263157894733</v>
      </c>
      <c r="D69" s="4">
        <f>Tab_XY[[#This Row],[Y]]-$H$5</f>
        <v>-5548.6706315791234</v>
      </c>
      <c r="E69" s="46">
        <f>Tab_XY[[#This Row],[X-Deviation]]*Tab_XY[[#This Row],[Y-Deviation]]</f>
        <v>43676506.894123271</v>
      </c>
    </row>
    <row r="70" spans="1:5" x14ac:dyDescent="0.35">
      <c r="A70" s="45">
        <v>40694</v>
      </c>
      <c r="B70" s="27">
        <v>351135.6</v>
      </c>
      <c r="C70" s="4">
        <f>Tab_XY[[#This Row],[X]]-$H$4</f>
        <v>264.4736842105267</v>
      </c>
      <c r="D70" s="4">
        <f>Tab_XY[[#This Row],[Y]]-$H$5</f>
        <v>-18923.350631579175</v>
      </c>
      <c r="E70" s="46">
        <f>Tab_XY[[#This Row],[X-Deviation]]*Tab_XY[[#This Row],[Y-Deviation]]</f>
        <v>-5004728.2591413418</v>
      </c>
    </row>
    <row r="71" spans="1:5" x14ac:dyDescent="0.35">
      <c r="A71" s="45">
        <v>46333</v>
      </c>
      <c r="B71" s="27">
        <v>390547.55</v>
      </c>
      <c r="C71" s="4">
        <f>Tab_XY[[#This Row],[X]]-$H$4</f>
        <v>5903.4736842105267</v>
      </c>
      <c r="D71" s="4">
        <f>Tab_XY[[#This Row],[Y]]-$H$5</f>
        <v>20488.599368420837</v>
      </c>
      <c r="E71" s="46">
        <f>Tab_XY[[#This Row],[X-Deviation]]*Tab_XY[[#This Row],[Y-Deviation]]</f>
        <v>120953907.19780482</v>
      </c>
    </row>
    <row r="72" spans="1:5" x14ac:dyDescent="0.35">
      <c r="A72" s="45">
        <v>28415</v>
      </c>
      <c r="B72" s="27">
        <v>234129.2</v>
      </c>
      <c r="C72" s="4">
        <f>Tab_XY[[#This Row],[X]]-$H$4</f>
        <v>-12014.526315789473</v>
      </c>
      <c r="D72" s="4">
        <f>Tab_XY[[#This Row],[Y]]-$H$5</f>
        <v>-135929.75063157914</v>
      </c>
      <c r="E72" s="46">
        <f>Tab_XY[[#This Row],[X-Deviation]]*Tab_XY[[#This Row],[Y-Deviation]]</f>
        <v>1633131566.0618083</v>
      </c>
    </row>
    <row r="73" spans="1:5" x14ac:dyDescent="0.35">
      <c r="A73" s="45">
        <v>19993</v>
      </c>
      <c r="B73" s="27">
        <v>224538.89</v>
      </c>
      <c r="C73" s="4">
        <f>Tab_XY[[#This Row],[X]]-$H$4</f>
        <v>-20436.526315789473</v>
      </c>
      <c r="D73" s="4">
        <f>Tab_XY[[#This Row],[Y]]-$H$5</f>
        <v>-145520.06063157914</v>
      </c>
      <c r="E73" s="46">
        <f>Tab_XY[[#This Row],[X-Deviation]]*Tab_XY[[#This Row],[Y-Deviation]]</f>
        <v>2973924548.572547</v>
      </c>
    </row>
    <row r="74" spans="1:5" x14ac:dyDescent="0.35">
      <c r="A74" s="45">
        <v>34414</v>
      </c>
      <c r="B74" s="27">
        <v>248912.92</v>
      </c>
      <c r="C74" s="4">
        <f>Tab_XY[[#This Row],[X]]-$H$4</f>
        <v>-6015.5263157894733</v>
      </c>
      <c r="D74" s="4">
        <f>Tab_XY[[#This Row],[Y]]-$H$5</f>
        <v>-121146.03063157914</v>
      </c>
      <c r="E74" s="46">
        <f>Tab_XY[[#This Row],[X-Deviation]]*Tab_XY[[#This Row],[Y-Deviation]]</f>
        <v>728757135.31770194</v>
      </c>
    </row>
    <row r="75" spans="1:5" x14ac:dyDescent="0.35">
      <c r="A75" s="45">
        <v>52078</v>
      </c>
      <c r="B75" s="27">
        <v>328096.52</v>
      </c>
      <c r="C75" s="4">
        <f>Tab_XY[[#This Row],[X]]-$H$4</f>
        <v>11648.473684210527</v>
      </c>
      <c r="D75" s="4">
        <f>Tab_XY[[#This Row],[Y]]-$H$5</f>
        <v>-41962.430631579133</v>
      </c>
      <c r="E75" s="46">
        <f>Tab_XY[[#This Row],[X-Deviation]]*Tab_XY[[#This Row],[Y-Deviation]]</f>
        <v>-488798268.93745923</v>
      </c>
    </row>
    <row r="76" spans="1:5" x14ac:dyDescent="0.35">
      <c r="A76" s="45">
        <v>24507</v>
      </c>
      <c r="B76" s="27">
        <v>262965.82999999996</v>
      </c>
      <c r="C76" s="4">
        <f>Tab_XY[[#This Row],[X]]-$H$4</f>
        <v>-15922.526315789473</v>
      </c>
      <c r="D76" s="4">
        <f>Tab_XY[[#This Row],[Y]]-$H$5</f>
        <v>-107093.12063157919</v>
      </c>
      <c r="E76" s="46">
        <f>Tab_XY[[#This Row],[X-Deviation]]*Tab_XY[[#This Row],[Y-Deviation]]</f>
        <v>1705193031.4963362</v>
      </c>
    </row>
    <row r="77" spans="1:5" x14ac:dyDescent="0.35">
      <c r="A77" s="45">
        <v>28516</v>
      </c>
      <c r="B77" s="27">
        <v>334304.52</v>
      </c>
      <c r="C77" s="4">
        <f>Tab_XY[[#This Row],[X]]-$H$4</f>
        <v>-11913.526315789473</v>
      </c>
      <c r="D77" s="4">
        <f>Tab_XY[[#This Row],[Y]]-$H$5</f>
        <v>-35754.430631579133</v>
      </c>
      <c r="E77" s="46">
        <f>Tab_XY[[#This Row],[X-Deviation]]*Tab_XY[[#This Row],[Y-Deviation]]</f>
        <v>425961350.23538727</v>
      </c>
    </row>
    <row r="78" spans="1:5" x14ac:dyDescent="0.35">
      <c r="A78" s="45">
        <v>17554</v>
      </c>
      <c r="B78" s="27">
        <v>216060.84</v>
      </c>
      <c r="C78" s="4">
        <f>Tab_XY[[#This Row],[X]]-$H$4</f>
        <v>-22875.526315789473</v>
      </c>
      <c r="D78" s="4">
        <f>Tab_XY[[#This Row],[Y]]-$H$5</f>
        <v>-153998.11063157915</v>
      </c>
      <c r="E78" s="46">
        <f>Tab_XY[[#This Row],[X-Deviation]]*Tab_XY[[#This Row],[Y-Deviation]]</f>
        <v>3522787832.3345475</v>
      </c>
    </row>
    <row r="79" spans="1:5" x14ac:dyDescent="0.35">
      <c r="A79" s="45">
        <v>16662</v>
      </c>
      <c r="B79" s="27">
        <v>183462.62</v>
      </c>
      <c r="C79" s="4">
        <f>Tab_XY[[#This Row],[X]]-$H$4</f>
        <v>-23767.526315789473</v>
      </c>
      <c r="D79" s="4">
        <f>Tab_XY[[#This Row],[Y]]-$H$5</f>
        <v>-186596.33063157916</v>
      </c>
      <c r="E79" s="46">
        <f>Tab_XY[[#This Row],[X-Deviation]]*Tab_XY[[#This Row],[Y-Deviation]]</f>
        <v>4434933198.7158108</v>
      </c>
    </row>
    <row r="80" spans="1:5" x14ac:dyDescent="0.35">
      <c r="A80" s="45">
        <v>57162</v>
      </c>
      <c r="B80" s="27">
        <v>517013.54</v>
      </c>
      <c r="C80" s="4">
        <f>Tab_XY[[#This Row],[X]]-$H$4</f>
        <v>16732.473684210527</v>
      </c>
      <c r="D80" s="4">
        <f>Tab_XY[[#This Row],[Y]]-$H$5</f>
        <v>146954.58936842083</v>
      </c>
      <c r="E80" s="46">
        <f>Tab_XY[[#This Row],[X-Deviation]]*Tab_XY[[#This Row],[Y-Deviation]]</f>
        <v>2458913799.3810654</v>
      </c>
    </row>
    <row r="81" spans="1:5" x14ac:dyDescent="0.35">
      <c r="A81" s="45">
        <v>57297</v>
      </c>
      <c r="B81" s="27">
        <v>731834.3</v>
      </c>
      <c r="C81" s="4">
        <f>Tab_XY[[#This Row],[X]]-$H$4</f>
        <v>16867.473684210527</v>
      </c>
      <c r="D81" s="4">
        <f>Tab_XY[[#This Row],[Y]]-$H$5</f>
        <v>361775.3493684209</v>
      </c>
      <c r="E81" s="46">
        <f>Tab_XY[[#This Row],[X-Deviation]]*Tab_XY[[#This Row],[Y-Deviation]]</f>
        <v>6102236185.0679092</v>
      </c>
    </row>
    <row r="82" spans="1:5" x14ac:dyDescent="0.35">
      <c r="A82" s="45">
        <v>64112</v>
      </c>
      <c r="B82" s="27">
        <v>439159.84</v>
      </c>
      <c r="C82" s="4">
        <f>Tab_XY[[#This Row],[X]]-$H$4</f>
        <v>23682.473684210527</v>
      </c>
      <c r="D82" s="4">
        <f>Tab_XY[[#This Row],[Y]]-$H$5</f>
        <v>69100.889368420874</v>
      </c>
      <c r="E82" s="46">
        <f>Tab_XY[[#This Row],[X-Deviation]]*Tab_XY[[#This Row],[Y-Deviation]]</f>
        <v>1636479994.0231702</v>
      </c>
    </row>
    <row r="83" spans="1:5" x14ac:dyDescent="0.35">
      <c r="A83" s="45">
        <v>37237</v>
      </c>
      <c r="B83" s="27">
        <v>453649.08</v>
      </c>
      <c r="C83" s="4">
        <f>Tab_XY[[#This Row],[X]]-$H$4</f>
        <v>-3192.5263157894733</v>
      </c>
      <c r="D83" s="4">
        <f>Tab_XY[[#This Row],[Y]]-$H$5</f>
        <v>83590.129368420865</v>
      </c>
      <c r="E83" s="46">
        <f>Tab_XY[[#This Row],[X-Deviation]]*Tab_XY[[#This Row],[Y-Deviation]]</f>
        <v>-266863687.74893013</v>
      </c>
    </row>
    <row r="84" spans="1:5" x14ac:dyDescent="0.35">
      <c r="A84" s="45">
        <v>55058</v>
      </c>
      <c r="B84" s="27">
        <v>495969.8</v>
      </c>
      <c r="C84" s="4">
        <f>Tab_XY[[#This Row],[X]]-$H$4</f>
        <v>14628.473684210527</v>
      </c>
      <c r="D84" s="4">
        <f>Tab_XY[[#This Row],[Y]]-$H$5</f>
        <v>125910.84936842084</v>
      </c>
      <c r="E84" s="46">
        <f>Tab_XY[[#This Row],[X-Deviation]]*Tab_XY[[#This Row],[Y-Deviation]]</f>
        <v>1841883546.5425398</v>
      </c>
    </row>
    <row r="85" spans="1:5" x14ac:dyDescent="0.35">
      <c r="A85" s="45">
        <v>30791</v>
      </c>
      <c r="B85" s="27">
        <v>306489.03000000003</v>
      </c>
      <c r="C85" s="4">
        <f>Tab_XY[[#This Row],[X]]-$H$4</f>
        <v>-9638.5263157894733</v>
      </c>
      <c r="D85" s="4">
        <f>Tab_XY[[#This Row],[Y]]-$H$5</f>
        <v>-63569.920631579123</v>
      </c>
      <c r="E85" s="46">
        <f>Tab_XY[[#This Row],[X-Deviation]]*Tab_XY[[#This Row],[Y-Deviation]]</f>
        <v>612720352.9001236</v>
      </c>
    </row>
    <row r="86" spans="1:5" x14ac:dyDescent="0.35">
      <c r="A86" s="45">
        <v>19784</v>
      </c>
      <c r="B86" s="27">
        <v>226868.96</v>
      </c>
      <c r="C86" s="4">
        <f>Tab_XY[[#This Row],[X]]-$H$4</f>
        <v>-20645.526315789473</v>
      </c>
      <c r="D86" s="4">
        <f>Tab_XY[[#This Row],[Y]]-$H$5</f>
        <v>-143189.99063157916</v>
      </c>
      <c r="E86" s="46">
        <f>Tab_XY[[#This Row],[X-Deviation]]*Tab_XY[[#This Row],[Y-Deviation]]</f>
        <v>2956232719.7419157</v>
      </c>
    </row>
    <row r="87" spans="1:5" x14ac:dyDescent="0.35">
      <c r="A87" s="45">
        <v>32463</v>
      </c>
      <c r="B87" s="27">
        <v>316845.86</v>
      </c>
      <c r="C87" s="4">
        <f>Tab_XY[[#This Row],[X]]-$H$4</f>
        <v>-7966.5263157894733</v>
      </c>
      <c r="D87" s="4">
        <f>Tab_XY[[#This Row],[Y]]-$H$5</f>
        <v>-53213.090631579165</v>
      </c>
      <c r="E87" s="46">
        <f>Tab_XY[[#This Row],[X-Deviation]]*Tab_XY[[#This Row],[Y-Deviation]]</f>
        <v>423923486.86096573</v>
      </c>
    </row>
    <row r="88" spans="1:5" x14ac:dyDescent="0.35">
      <c r="A88" s="45">
        <v>59364</v>
      </c>
      <c r="B88" s="27">
        <v>496417.28000000003</v>
      </c>
      <c r="C88" s="4">
        <f>Tab_XY[[#This Row],[X]]-$H$4</f>
        <v>18934.473684210527</v>
      </c>
      <c r="D88" s="4">
        <f>Tab_XY[[#This Row],[Y]]-$H$5</f>
        <v>126358.32936842088</v>
      </c>
      <c r="E88" s="46">
        <f>Tab_XY[[#This Row],[X-Deviation]]*Tab_XY[[#This Row],[Y-Deviation]]</f>
        <v>2392528462.2071714</v>
      </c>
    </row>
    <row r="89" spans="1:5" x14ac:dyDescent="0.35">
      <c r="A89" s="45">
        <v>64632</v>
      </c>
      <c r="B89" s="27">
        <v>527881.68000000005</v>
      </c>
      <c r="C89" s="4">
        <f>Tab_XY[[#This Row],[X]]-$H$4</f>
        <v>24202.473684210527</v>
      </c>
      <c r="D89" s="4">
        <f>Tab_XY[[#This Row],[Y]]-$H$5</f>
        <v>157822.7293684209</v>
      </c>
      <c r="E89" s="46">
        <f>Tab_XY[[#This Row],[X-Deviation]]*Tab_XY[[#This Row],[Y-Deviation]]</f>
        <v>3819700454.3094869</v>
      </c>
    </row>
    <row r="90" spans="1:5" x14ac:dyDescent="0.35">
      <c r="A90" s="45">
        <v>58106</v>
      </c>
      <c r="B90" s="27">
        <v>535766.15999999992</v>
      </c>
      <c r="C90" s="4">
        <f>Tab_XY[[#This Row],[X]]-$H$4</f>
        <v>17676.473684210527</v>
      </c>
      <c r="D90" s="4">
        <f>Tab_XY[[#This Row],[Y]]-$H$5</f>
        <v>165707.20936842076</v>
      </c>
      <c r="E90" s="46">
        <f>Tab_XY[[#This Row],[X-Deviation]]*Tab_XY[[#This Row],[Y-Deviation]]</f>
        <v>2929119125.6848536</v>
      </c>
    </row>
    <row r="91" spans="1:5" x14ac:dyDescent="0.35">
      <c r="A91" s="45">
        <v>60333</v>
      </c>
      <c r="B91" s="27">
        <v>469314.35</v>
      </c>
      <c r="C91" s="4">
        <f>Tab_XY[[#This Row],[X]]-$H$4</f>
        <v>19903.473684210527</v>
      </c>
      <c r="D91" s="4">
        <f>Tab_XY[[#This Row],[Y]]-$H$5</f>
        <v>99255.399368420825</v>
      </c>
      <c r="E91" s="46">
        <f>Tab_XY[[#This Row],[X-Deviation]]*Tab_XY[[#This Row],[Y-Deviation]]</f>
        <v>1975527229.34517</v>
      </c>
    </row>
    <row r="92" spans="1:5" x14ac:dyDescent="0.35">
      <c r="A92" s="45">
        <v>58353</v>
      </c>
      <c r="B92" s="27">
        <v>558254.63</v>
      </c>
      <c r="C92" s="4">
        <f>Tab_XY[[#This Row],[X]]-$H$4</f>
        <v>17923.473684210527</v>
      </c>
      <c r="D92" s="4">
        <f>Tab_XY[[#This Row],[Y]]-$H$5</f>
        <v>188195.67936842085</v>
      </c>
      <c r="E92" s="46">
        <f>Tab_XY[[#This Row],[X-Deviation]]*Tab_XY[[#This Row],[Y-Deviation]]</f>
        <v>3373120306.6420131</v>
      </c>
    </row>
    <row r="93" spans="1:5" x14ac:dyDescent="0.35">
      <c r="A93" s="45">
        <v>22672</v>
      </c>
      <c r="B93" s="27">
        <v>197141.28</v>
      </c>
      <c r="C93" s="4">
        <f>Tab_XY[[#This Row],[X]]-$H$4</f>
        <v>-17757.526315789473</v>
      </c>
      <c r="D93" s="4">
        <f>Tab_XY[[#This Row],[Y]]-$H$5</f>
        <v>-172917.67063157915</v>
      </c>
      <c r="E93" s="46">
        <f>Tab_XY[[#This Row],[X-Deviation]]*Tab_XY[[#This Row],[Y-Deviation]]</f>
        <v>3070590086.7052832</v>
      </c>
    </row>
    <row r="94" spans="1:5" x14ac:dyDescent="0.35">
      <c r="A94" s="45">
        <v>64325</v>
      </c>
      <c r="B94" s="27">
        <v>563313.5</v>
      </c>
      <c r="C94" s="4">
        <f>Tab_XY[[#This Row],[X]]-$H$4</f>
        <v>23895.473684210527</v>
      </c>
      <c r="D94" s="4">
        <f>Tab_XY[[#This Row],[Y]]-$H$5</f>
        <v>193254.54936842085</v>
      </c>
      <c r="E94" s="46">
        <f>Tab_XY[[#This Row],[X-Deviation]]*Tab_XY[[#This Row],[Y-Deviation]]</f>
        <v>4617908998.7870646</v>
      </c>
    </row>
    <row r="95" spans="1:5" x14ac:dyDescent="0.35">
      <c r="A95" s="45">
        <v>32326</v>
      </c>
      <c r="B95" s="27">
        <v>365825.02</v>
      </c>
      <c r="C95" s="4">
        <f>Tab_XY[[#This Row],[X]]-$H$4</f>
        <v>-8103.5263157894733</v>
      </c>
      <c r="D95" s="4">
        <f>Tab_XY[[#This Row],[Y]]-$H$5</f>
        <v>-4233.9306315791328</v>
      </c>
      <c r="E95" s="46">
        <f>Tab_XY[[#This Row],[X-Deviation]]*Tab_XY[[#This Row],[Y-Deviation]]</f>
        <v>34309768.292228647</v>
      </c>
    </row>
    <row r="96" spans="1:5" x14ac:dyDescent="0.35">
      <c r="A96" s="45">
        <v>16138</v>
      </c>
      <c r="B96" s="27">
        <v>206538.6</v>
      </c>
      <c r="C96" s="4">
        <f>Tab_XY[[#This Row],[X]]-$H$4</f>
        <v>-24291.526315789473</v>
      </c>
      <c r="D96" s="4">
        <f>Tab_XY[[#This Row],[Y]]-$H$5</f>
        <v>-163520.35063157915</v>
      </c>
      <c r="E96" s="46">
        <f>Tab_XY[[#This Row],[X-Deviation]]*Tab_XY[[#This Row],[Y-Deviation]]</f>
        <v>3972158900.5341268</v>
      </c>
    </row>
    <row r="97" spans="1:5" x14ac:dyDescent="0.35">
      <c r="A97" s="45">
        <v>34957</v>
      </c>
      <c r="B97" s="27">
        <v>320916.75</v>
      </c>
      <c r="C97" s="4">
        <f>Tab_XY[[#This Row],[X]]-$H$4</f>
        <v>-5472.5263157894733</v>
      </c>
      <c r="D97" s="4">
        <f>Tab_XY[[#This Row],[Y]]-$H$5</f>
        <v>-49142.200631579151</v>
      </c>
      <c r="E97" s="46">
        <f>Tab_XY[[#This Row],[X-Deviation]]*Tab_XY[[#This Row],[Y-Deviation]]</f>
        <v>268931986.17212296</v>
      </c>
    </row>
    <row r="98" spans="1:5" x14ac:dyDescent="0.35">
      <c r="A98" s="45">
        <v>26159</v>
      </c>
      <c r="B98" s="27">
        <v>294325.06</v>
      </c>
      <c r="C98" s="4">
        <f>Tab_XY[[#This Row],[X]]-$H$4</f>
        <v>-14270.526315789473</v>
      </c>
      <c r="D98" s="4">
        <f>Tab_XY[[#This Row],[Y]]-$H$5</f>
        <v>-75733.890631579154</v>
      </c>
      <c r="E98" s="46">
        <f>Tab_XY[[#This Row],[X-Deviation]]*Tab_XY[[#This Row],[Y-Deviation]]</f>
        <v>1080762479.2550721</v>
      </c>
    </row>
    <row r="99" spans="1:5" x14ac:dyDescent="0.35">
      <c r="A99" s="45">
        <v>42098</v>
      </c>
      <c r="B99" s="27">
        <v>329951.7</v>
      </c>
      <c r="C99" s="4">
        <f>Tab_XY[[#This Row],[X]]-$H$4</f>
        <v>1668.4736842105267</v>
      </c>
      <c r="D99" s="4">
        <f>Tab_XY[[#This Row],[Y]]-$H$5</f>
        <v>-40107.25063157914</v>
      </c>
      <c r="E99" s="46">
        <f>Tab_XY[[#This Row],[X-Deviation]]*Tab_XY[[#This Row],[Y-Deviation]]</f>
        <v>-66917892.224825822</v>
      </c>
    </row>
    <row r="100" spans="1:5" x14ac:dyDescent="0.35">
      <c r="A100" s="45">
        <v>20582</v>
      </c>
      <c r="B100" s="27">
        <v>161277.70000000001</v>
      </c>
      <c r="C100" s="4">
        <f>Tab_XY[[#This Row],[X]]-$H$4</f>
        <v>-19847.526315789473</v>
      </c>
      <c r="D100" s="4">
        <f>Tab_XY[[#This Row],[Y]]-$H$5</f>
        <v>-208781.25063157914</v>
      </c>
      <c r="E100" s="46">
        <f>Tab_XY[[#This Row],[X-Deviation]]*Tab_XY[[#This Row],[Y-Deviation]]</f>
        <v>4143791366.1537046</v>
      </c>
    </row>
    <row r="101" spans="1:5" x14ac:dyDescent="0.35">
      <c r="A101" s="45">
        <v>45614</v>
      </c>
      <c r="B101" s="27">
        <v>428140.06</v>
      </c>
      <c r="C101" s="4">
        <f>Tab_XY[[#This Row],[X]]-$H$4</f>
        <v>5184.4736842105267</v>
      </c>
      <c r="D101" s="4">
        <f>Tab_XY[[#This Row],[Y]]-$H$5</f>
        <v>58081.109368420846</v>
      </c>
      <c r="E101" s="46">
        <f>Tab_XY[[#This Row],[X-Deviation]]*Tab_XY[[#This Row],[Y-Deviation]]</f>
        <v>301119983.07033134</v>
      </c>
    </row>
    <row r="102" spans="1:5" x14ac:dyDescent="0.35">
      <c r="A102" s="45">
        <v>42729</v>
      </c>
      <c r="B102" s="27">
        <v>433279.13</v>
      </c>
      <c r="C102" s="4">
        <f>Tab_XY[[#This Row],[X]]-$H$4</f>
        <v>2299.4736842105267</v>
      </c>
      <c r="D102" s="4">
        <f>Tab_XY[[#This Row],[Y]]-$H$5</f>
        <v>63220.179368420853</v>
      </c>
      <c r="E102" s="46">
        <f>Tab_XY[[#This Row],[X-Deviation]]*Tab_XY[[#This Row],[Y-Deviation]]</f>
        <v>145373138.76875302</v>
      </c>
    </row>
    <row r="103" spans="1:5" x14ac:dyDescent="0.35">
      <c r="A103" s="45">
        <v>40053</v>
      </c>
      <c r="B103" s="27">
        <v>346792.73</v>
      </c>
      <c r="C103" s="4">
        <f>Tab_XY[[#This Row],[X]]-$H$4</f>
        <v>-376.5263157894733</v>
      </c>
      <c r="D103" s="4">
        <f>Tab_XY[[#This Row],[Y]]-$H$5</f>
        <v>-23266.22063157917</v>
      </c>
      <c r="E103" s="46">
        <f>Tab_XY[[#This Row],[X-Deviation]]*Tab_XY[[#This Row],[Y-Deviation]]</f>
        <v>8760344.3367535379</v>
      </c>
    </row>
    <row r="104" spans="1:5" x14ac:dyDescent="0.35">
      <c r="A104" s="45">
        <v>51749</v>
      </c>
      <c r="B104" s="27">
        <v>540063.03</v>
      </c>
      <c r="C104" s="4">
        <f>Tab_XY[[#This Row],[X]]-$H$4</f>
        <v>11319.473684210527</v>
      </c>
      <c r="D104" s="4">
        <f>Tab_XY[[#This Row],[Y]]-$H$5</f>
        <v>170004.07936842088</v>
      </c>
      <c r="E104" s="46">
        <f>Tab_XY[[#This Row],[X-Deviation]]*Tab_XY[[#This Row],[Y-Deviation]]</f>
        <v>1924356702.619278</v>
      </c>
    </row>
    <row r="105" spans="1:5" x14ac:dyDescent="0.35">
      <c r="A105" s="45">
        <v>59753</v>
      </c>
      <c r="B105" s="27">
        <v>588972.06000000006</v>
      </c>
      <c r="C105" s="4">
        <f>Tab_XY[[#This Row],[X]]-$H$4</f>
        <v>19323.473684210527</v>
      </c>
      <c r="D105" s="4">
        <f>Tab_XY[[#This Row],[Y]]-$H$5</f>
        <v>218913.1093684209</v>
      </c>
      <c r="E105" s="46">
        <f>Tab_XY[[#This Row],[X-Deviation]]*Tab_XY[[#This Row],[Y-Deviation]]</f>
        <v>4230161708.0093822</v>
      </c>
    </row>
    <row r="106" spans="1:5" x14ac:dyDescent="0.35">
      <c r="A106" s="45">
        <v>34045</v>
      </c>
      <c r="B106" s="27">
        <v>290698.15000000002</v>
      </c>
      <c r="C106" s="4">
        <f>Tab_XY[[#This Row],[X]]-$H$4</f>
        <v>-6384.5263157894733</v>
      </c>
      <c r="D106" s="4">
        <f>Tab_XY[[#This Row],[Y]]-$H$5</f>
        <v>-79360.800631579128</v>
      </c>
      <c r="E106" s="46">
        <f>Tab_XY[[#This Row],[X-Deviation]]*Tab_XY[[#This Row],[Y-Deviation]]</f>
        <v>506681120.07443881</v>
      </c>
    </row>
    <row r="107" spans="1:5" x14ac:dyDescent="0.35">
      <c r="A107" s="45">
        <v>56384</v>
      </c>
      <c r="B107" s="27">
        <v>544487.67999999993</v>
      </c>
      <c r="C107" s="4">
        <f>Tab_XY[[#This Row],[X]]-$H$4</f>
        <v>15954.473684210527</v>
      </c>
      <c r="D107" s="4">
        <f>Tab_XY[[#This Row],[Y]]-$H$5</f>
        <v>174428.72936842078</v>
      </c>
      <c r="E107" s="46">
        <f>Tab_XY[[#This Row],[X-Deviation]]*Tab_XY[[#This Row],[Y-Deviation]]</f>
        <v>2782918572.4787493</v>
      </c>
    </row>
    <row r="108" spans="1:5" x14ac:dyDescent="0.35">
      <c r="A108" s="45">
        <v>33242</v>
      </c>
      <c r="B108" s="27">
        <v>206569.82</v>
      </c>
      <c r="C108" s="4">
        <f>Tab_XY[[#This Row],[X]]-$H$4</f>
        <v>-7187.5263157894733</v>
      </c>
      <c r="D108" s="4">
        <f>Tab_XY[[#This Row],[Y]]-$H$5</f>
        <v>-163489.13063157914</v>
      </c>
      <c r="E108" s="46">
        <f>Tab_XY[[#This Row],[X-Deviation]]*Tab_XY[[#This Row],[Y-Deviation]]</f>
        <v>1175082428.7600179</v>
      </c>
    </row>
    <row r="109" spans="1:5" x14ac:dyDescent="0.35">
      <c r="A109" s="45">
        <v>49060</v>
      </c>
      <c r="B109" s="27">
        <v>550902.6</v>
      </c>
      <c r="C109" s="4">
        <f>Tab_XY[[#This Row],[X]]-$H$4</f>
        <v>8630.4736842105267</v>
      </c>
      <c r="D109" s="4">
        <f>Tab_XY[[#This Row],[Y]]-$H$5</f>
        <v>180843.64936842083</v>
      </c>
      <c r="E109" s="46">
        <f>Tab_XY[[#This Row],[X-Deviation]]*Tab_XY[[#This Row],[Y-Deviation]]</f>
        <v>1560766356.8307517</v>
      </c>
    </row>
    <row r="110" spans="1:5" x14ac:dyDescent="0.35">
      <c r="A110" s="45">
        <v>38219</v>
      </c>
      <c r="B110" s="27">
        <v>321737.09000000003</v>
      </c>
      <c r="C110" s="4">
        <f>Tab_XY[[#This Row],[X]]-$H$4</f>
        <v>-2210.5263157894733</v>
      </c>
      <c r="D110" s="4">
        <f>Tab_XY[[#This Row],[Y]]-$H$5</f>
        <v>-48321.860631579126</v>
      </c>
      <c r="E110" s="46">
        <f>Tab_XY[[#This Row],[X-Deviation]]*Tab_XY[[#This Row],[Y-Deviation]]</f>
        <v>106816744.55401699</v>
      </c>
    </row>
    <row r="111" spans="1:5" x14ac:dyDescent="0.35">
      <c r="A111" s="45">
        <v>56891</v>
      </c>
      <c r="B111" s="27">
        <v>568845.91999999993</v>
      </c>
      <c r="C111" s="4">
        <f>Tab_XY[[#This Row],[X]]-$H$4</f>
        <v>16461.473684210527</v>
      </c>
      <c r="D111" s="4">
        <f>Tab_XY[[#This Row],[Y]]-$H$5</f>
        <v>198786.96936842077</v>
      </c>
      <c r="E111" s="46">
        <f>Tab_XY[[#This Row],[X-Deviation]]*Tab_XY[[#This Row],[Y-Deviation]]</f>
        <v>3272326465.0222225</v>
      </c>
    </row>
    <row r="112" spans="1:5" x14ac:dyDescent="0.35">
      <c r="A112" s="45">
        <v>52906</v>
      </c>
      <c r="B112" s="27">
        <v>426690.72</v>
      </c>
      <c r="C112" s="4">
        <f>Tab_XY[[#This Row],[X]]-$H$4</f>
        <v>12476.473684210527</v>
      </c>
      <c r="D112" s="4">
        <f>Tab_XY[[#This Row],[Y]]-$H$5</f>
        <v>56631.769368420821</v>
      </c>
      <c r="E112" s="46">
        <f>Tab_XY[[#This Row],[X-Deviation]]*Tab_XY[[#This Row],[Y-Deviation]]</f>
        <v>706564780.21538222</v>
      </c>
    </row>
    <row r="113" spans="1:5" x14ac:dyDescent="0.35">
      <c r="A113" s="45">
        <v>44835</v>
      </c>
      <c r="B113" s="27">
        <v>430649.15</v>
      </c>
      <c r="C113" s="4">
        <f>Tab_XY[[#This Row],[X]]-$H$4</f>
        <v>4405.4736842105267</v>
      </c>
      <c r="D113" s="4">
        <f>Tab_XY[[#This Row],[Y]]-$H$5</f>
        <v>60590.199368420872</v>
      </c>
      <c r="E113" s="46">
        <f>Tab_XY[[#This Row],[X-Deviation]]*Tab_XY[[#This Row],[Y-Deviation]]</f>
        <v>266928528.83864743</v>
      </c>
    </row>
    <row r="114" spans="1:5" x14ac:dyDescent="0.35">
      <c r="A114" s="45">
        <v>45028</v>
      </c>
      <c r="B114" s="27">
        <v>400768.12</v>
      </c>
      <c r="C114" s="4">
        <f>Tab_XY[[#This Row],[X]]-$H$4</f>
        <v>4598.4736842105267</v>
      </c>
      <c r="D114" s="4">
        <f>Tab_XY[[#This Row],[Y]]-$H$5</f>
        <v>30709.169368420844</v>
      </c>
      <c r="E114" s="46">
        <f>Tab_XY[[#This Row],[X-Deviation]]*Tab_XY[[#This Row],[Y-Deviation]]</f>
        <v>141215307.20464724</v>
      </c>
    </row>
    <row r="115" spans="1:5" x14ac:dyDescent="0.35">
      <c r="A115" s="45">
        <v>15988</v>
      </c>
      <c r="B115" s="27">
        <v>175665.68</v>
      </c>
      <c r="C115" s="4">
        <f>Tab_XY[[#This Row],[X]]-$H$4</f>
        <v>-24441.526315789473</v>
      </c>
      <c r="D115" s="4">
        <f>Tab_XY[[#This Row],[Y]]-$H$5</f>
        <v>-194393.27063157916</v>
      </c>
      <c r="E115" s="46">
        <f>Tab_XY[[#This Row],[X-Deviation]]*Tab_XY[[#This Row],[Y-Deviation]]</f>
        <v>4751268239.7541265</v>
      </c>
    </row>
    <row r="116" spans="1:5" x14ac:dyDescent="0.35">
      <c r="A116" s="45">
        <v>64717</v>
      </c>
      <c r="B116" s="27">
        <v>558028.44999999995</v>
      </c>
      <c r="C116" s="4">
        <f>Tab_XY[[#This Row],[X]]-$H$4</f>
        <v>24287.473684210527</v>
      </c>
      <c r="D116" s="4">
        <f>Tab_XY[[#This Row],[Y]]-$H$5</f>
        <v>187969.4993684208</v>
      </c>
      <c r="E116" s="46">
        <f>Tab_XY[[#This Row],[X-Deviation]]*Tab_XY[[#This Row],[Y-Deviation]]</f>
        <v>4565304269.3447475</v>
      </c>
    </row>
    <row r="117" spans="1:5" x14ac:dyDescent="0.35">
      <c r="A117" s="45">
        <v>15196</v>
      </c>
      <c r="B117" s="27">
        <v>163514.12</v>
      </c>
      <c r="C117" s="4">
        <f>Tab_XY[[#This Row],[X]]-$H$4</f>
        <v>-25233.526315789473</v>
      </c>
      <c r="D117" s="4">
        <f>Tab_XY[[#This Row],[Y]]-$H$5</f>
        <v>-206544.83063157916</v>
      </c>
      <c r="E117" s="46">
        <f>Tab_XY[[#This Row],[X-Deviation]]*Tab_XY[[#This Row],[Y-Deviation]]</f>
        <v>5211854419.1322327</v>
      </c>
    </row>
    <row r="118" spans="1:5" x14ac:dyDescent="0.35">
      <c r="A118" s="45">
        <v>45093</v>
      </c>
      <c r="B118" s="27">
        <v>398568.89</v>
      </c>
      <c r="C118" s="4">
        <f>Tab_XY[[#This Row],[X]]-$H$4</f>
        <v>4663.4736842105267</v>
      </c>
      <c r="D118" s="4">
        <f>Tab_XY[[#This Row],[Y]]-$H$5</f>
        <v>28509.939368420863</v>
      </c>
      <c r="E118" s="46">
        <f>Tab_XY[[#This Row],[X-Deviation]]*Tab_XY[[#This Row],[Y-Deviation]]</f>
        <v>132955351.98306838</v>
      </c>
    </row>
    <row r="119" spans="1:5" x14ac:dyDescent="0.35">
      <c r="A119" s="45">
        <v>51099</v>
      </c>
      <c r="B119" s="27">
        <v>483830.51</v>
      </c>
      <c r="C119" s="4">
        <f>Tab_XY[[#This Row],[X]]-$H$4</f>
        <v>10669.473684210527</v>
      </c>
      <c r="D119" s="4">
        <f>Tab_XY[[#This Row],[Y]]-$H$5</f>
        <v>113771.55936842086</v>
      </c>
      <c r="E119" s="46">
        <f>Tab_XY[[#This Row],[X-Deviation]]*Tab_XY[[#This Row],[Y-Deviation]]</f>
        <v>1213882658.6929619</v>
      </c>
    </row>
    <row r="120" spans="1:5" x14ac:dyDescent="0.35">
      <c r="A120" s="45">
        <v>40839</v>
      </c>
      <c r="B120" s="27">
        <v>292958.71999999997</v>
      </c>
      <c r="C120" s="4">
        <f>Tab_XY[[#This Row],[X]]-$H$4</f>
        <v>409.4736842105267</v>
      </c>
      <c r="D120" s="4">
        <f>Tab_XY[[#This Row],[Y]]-$H$5</f>
        <v>-77100.230631579179</v>
      </c>
      <c r="E120" s="46">
        <f>Tab_XY[[#This Row],[X-Deviation]]*Tab_XY[[#This Row],[Y-Deviation]]</f>
        <v>-31570515.49019403</v>
      </c>
    </row>
    <row r="121" spans="1:5" x14ac:dyDescent="0.35">
      <c r="A121" s="45">
        <v>29773</v>
      </c>
      <c r="B121" s="27">
        <v>275083.88</v>
      </c>
      <c r="C121" s="4">
        <f>Tab_XY[[#This Row],[X]]-$H$4</f>
        <v>-10656.526315789473</v>
      </c>
      <c r="D121" s="4">
        <f>Tab_XY[[#This Row],[Y]]-$H$5</f>
        <v>-94975.070631579147</v>
      </c>
      <c r="E121" s="46">
        <f>Tab_XY[[#This Row],[X-Deviation]]*Tab_XY[[#This Row],[Y-Deviation]]</f>
        <v>1012104339.5293871</v>
      </c>
    </row>
    <row r="122" spans="1:5" x14ac:dyDescent="0.35">
      <c r="A122" s="45">
        <v>60954</v>
      </c>
      <c r="B122" s="27">
        <v>599805.07999999996</v>
      </c>
      <c r="C122" s="4">
        <f>Tab_XY[[#This Row],[X]]-$H$4</f>
        <v>20524.473684210527</v>
      </c>
      <c r="D122" s="4">
        <f>Tab_XY[[#This Row],[Y]]-$H$5</f>
        <v>229746.12936842081</v>
      </c>
      <c r="E122" s="46">
        <f>Tab_XY[[#This Row],[X-Deviation]]*Tab_XY[[#This Row],[Y-Deviation]]</f>
        <v>4715418386.2713804</v>
      </c>
    </row>
    <row r="123" spans="1:5" x14ac:dyDescent="0.35">
      <c r="A123" s="45">
        <v>53820</v>
      </c>
      <c r="B123" s="27">
        <v>524692.4</v>
      </c>
      <c r="C123" s="4">
        <f>Tab_XY[[#This Row],[X]]-$H$4</f>
        <v>13390.473684210527</v>
      </c>
      <c r="D123" s="4">
        <f>Tab_XY[[#This Row],[Y]]-$H$5</f>
        <v>154633.44936842087</v>
      </c>
      <c r="E123" s="46">
        <f>Tab_XY[[#This Row],[X-Deviation]]*Tab_XY[[#This Row],[Y-Deviation]]</f>
        <v>2070615134.4665406</v>
      </c>
    </row>
    <row r="124" spans="1:5" x14ac:dyDescent="0.35">
      <c r="A124" s="45">
        <v>19365</v>
      </c>
      <c r="B124" s="27">
        <v>196012.1</v>
      </c>
      <c r="C124" s="4">
        <f>Tab_XY[[#This Row],[X]]-$H$4</f>
        <v>-21064.526315789473</v>
      </c>
      <c r="D124" s="4">
        <f>Tab_XY[[#This Row],[Y]]-$H$5</f>
        <v>-174046.85063157915</v>
      </c>
      <c r="E124" s="46">
        <f>Tab_XY[[#This Row],[X-Deviation]]*Tab_XY[[#This Row],[Y-Deviation]]</f>
        <v>3666214465.3091788</v>
      </c>
    </row>
    <row r="125" spans="1:5" x14ac:dyDescent="0.35">
      <c r="A125" s="45">
        <v>39109</v>
      </c>
      <c r="B125" s="27">
        <v>360134.37</v>
      </c>
      <c r="C125" s="4">
        <f>Tab_XY[[#This Row],[X]]-$H$4</f>
        <v>-1320.5263157894733</v>
      </c>
      <c r="D125" s="4">
        <f>Tab_XY[[#This Row],[Y]]-$H$5</f>
        <v>-9924.580631579156</v>
      </c>
      <c r="E125" s="46">
        <f>Tab_XY[[#This Row],[X-Deviation]]*Tab_XY[[#This Row],[Y-Deviation]]</f>
        <v>13105669.897174787</v>
      </c>
    </row>
    <row r="126" spans="1:5" x14ac:dyDescent="0.35">
      <c r="A126" s="45">
        <v>40439</v>
      </c>
      <c r="B126" s="27">
        <v>312044.71999999997</v>
      </c>
      <c r="C126" s="4">
        <f>Tab_XY[[#This Row],[X]]-$H$4</f>
        <v>9.4736842105266987</v>
      </c>
      <c r="D126" s="4">
        <f>Tab_XY[[#This Row],[Y]]-$H$5</f>
        <v>-58014.230631579179</v>
      </c>
      <c r="E126" s="46">
        <f>Tab_XY[[#This Row],[X-Deviation]]*Tab_XY[[#This Row],[Y-Deviation]]</f>
        <v>-549608.500720246</v>
      </c>
    </row>
    <row r="127" spans="1:5" x14ac:dyDescent="0.35">
      <c r="A127" s="45">
        <v>35117</v>
      </c>
      <c r="B127" s="27">
        <v>268076.57</v>
      </c>
      <c r="C127" s="4">
        <f>Tab_XY[[#This Row],[X]]-$H$4</f>
        <v>-5312.5263157894733</v>
      </c>
      <c r="D127" s="4">
        <f>Tab_XY[[#This Row],[Y]]-$H$5</f>
        <v>-101982.38063157914</v>
      </c>
      <c r="E127" s="46">
        <f>Tab_XY[[#This Row],[X-Deviation]]*Tab_XY[[#This Row],[Y-Deviation]]</f>
        <v>541784080.8521229</v>
      </c>
    </row>
    <row r="128" spans="1:5" x14ac:dyDescent="0.35">
      <c r="A128" s="45">
        <v>50624</v>
      </c>
      <c r="B128" s="27">
        <v>394243.2</v>
      </c>
      <c r="C128" s="4">
        <f>Tab_XY[[#This Row],[X]]-$H$4</f>
        <v>10194.473684210527</v>
      </c>
      <c r="D128" s="4">
        <f>Tab_XY[[#This Row],[Y]]-$H$5</f>
        <v>24184.24936842086</v>
      </c>
      <c r="E128" s="46">
        <f>Tab_XY[[#This Row],[X-Deviation]]*Tab_XY[[#This Row],[Y-Deviation]]</f>
        <v>246545693.75875151</v>
      </c>
    </row>
    <row r="129" spans="1:5" x14ac:dyDescent="0.35">
      <c r="A129" s="45">
        <v>55174</v>
      </c>
      <c r="B129" s="27">
        <v>474839.8</v>
      </c>
      <c r="C129" s="4">
        <f>Tab_XY[[#This Row],[X]]-$H$4</f>
        <v>14744.473684210527</v>
      </c>
      <c r="D129" s="4">
        <f>Tab_XY[[#This Row],[Y]]-$H$5</f>
        <v>104780.84936842084</v>
      </c>
      <c r="E129" s="46">
        <f>Tab_XY[[#This Row],[X-Deviation]]*Tab_XY[[#This Row],[Y-Deviation]]</f>
        <v>1544938476.1219082</v>
      </c>
    </row>
    <row r="130" spans="1:5" x14ac:dyDescent="0.35">
      <c r="A130" s="45">
        <v>52278</v>
      </c>
      <c r="B130" s="27">
        <v>474497.36</v>
      </c>
      <c r="C130" s="4">
        <f>Tab_XY[[#This Row],[X]]-$H$4</f>
        <v>11848.473684210527</v>
      </c>
      <c r="D130" s="4">
        <f>Tab_XY[[#This Row],[Y]]-$H$5</f>
        <v>104438.40936842083</v>
      </c>
      <c r="E130" s="46">
        <f>Tab_XY[[#This Row],[X-Deviation]]*Tab_XY[[#This Row],[Y-Deviation]]</f>
        <v>1237435745.0225403</v>
      </c>
    </row>
    <row r="131" spans="1:5" x14ac:dyDescent="0.35">
      <c r="A131" s="45">
        <v>30557</v>
      </c>
      <c r="B131" s="27">
        <v>301178.54000000004</v>
      </c>
      <c r="C131" s="4">
        <f>Tab_XY[[#This Row],[X]]-$H$4</f>
        <v>-9872.5263157894733</v>
      </c>
      <c r="D131" s="4">
        <f>Tab_XY[[#This Row],[Y]]-$H$5</f>
        <v>-68880.410631579114</v>
      </c>
      <c r="E131" s="46">
        <f>Tab_XY[[#This Row],[X-Deviation]]*Tab_XY[[#This Row],[Y-Deviation]]</f>
        <v>680023666.60264981</v>
      </c>
    </row>
    <row r="132" spans="1:5" x14ac:dyDescent="0.35">
      <c r="A132" s="45">
        <v>62145</v>
      </c>
      <c r="B132" s="27">
        <v>642241.85</v>
      </c>
      <c r="C132" s="4">
        <f>Tab_XY[[#This Row],[X]]-$H$4</f>
        <v>21715.473684210527</v>
      </c>
      <c r="D132" s="4">
        <f>Tab_XY[[#This Row],[Y]]-$H$5</f>
        <v>272182.89936842083</v>
      </c>
      <c r="E132" s="46">
        <f>Tab_XY[[#This Row],[X-Deviation]]*Tab_XY[[#This Row],[Y-Deviation]]</f>
        <v>5910580588.5270643</v>
      </c>
    </row>
    <row r="133" spans="1:5" x14ac:dyDescent="0.35">
      <c r="A133" s="45">
        <v>58106</v>
      </c>
      <c r="B133" s="27">
        <v>475335.92</v>
      </c>
      <c r="C133" s="4">
        <f>Tab_XY[[#This Row],[X]]-$H$4</f>
        <v>17676.473684210527</v>
      </c>
      <c r="D133" s="4">
        <f>Tab_XY[[#This Row],[Y]]-$H$5</f>
        <v>105276.96936842083</v>
      </c>
      <c r="E133" s="46">
        <f>Tab_XY[[#This Row],[X-Deviation]]*Tab_XY[[#This Row],[Y-Deviation]]</f>
        <v>1860925578.5943286</v>
      </c>
    </row>
    <row r="134" spans="1:5" x14ac:dyDescent="0.35">
      <c r="A134" s="45">
        <v>55233</v>
      </c>
      <c r="B134" s="27">
        <v>543230.68999999994</v>
      </c>
      <c r="C134" s="4">
        <f>Tab_XY[[#This Row],[X]]-$H$4</f>
        <v>14803.473684210527</v>
      </c>
      <c r="D134" s="4">
        <f>Tab_XY[[#This Row],[Y]]-$H$5</f>
        <v>173171.73936842079</v>
      </c>
      <c r="E134" s="46">
        <f>Tab_XY[[#This Row],[X-Deviation]]*Tab_XY[[#This Row],[Y-Deviation]]</f>
        <v>2563543286.5893812</v>
      </c>
    </row>
    <row r="135" spans="1:5" x14ac:dyDescent="0.35">
      <c r="A135" s="45">
        <v>51653</v>
      </c>
      <c r="B135" s="27">
        <v>343389.04</v>
      </c>
      <c r="C135" s="4">
        <f>Tab_XY[[#This Row],[X]]-$H$4</f>
        <v>11223.473684210527</v>
      </c>
      <c r="D135" s="4">
        <f>Tab_XY[[#This Row],[Y]]-$H$5</f>
        <v>-26669.910631579172</v>
      </c>
      <c r="E135" s="46">
        <f>Tab_XY[[#This Row],[X-Deviation]]*Tab_XY[[#This Row],[Y-Deviation]]</f>
        <v>-299329040.13377541</v>
      </c>
    </row>
    <row r="136" spans="1:5" x14ac:dyDescent="0.35">
      <c r="A136" s="45">
        <v>16221</v>
      </c>
      <c r="B136" s="27">
        <v>195989</v>
      </c>
      <c r="C136" s="4">
        <f>Tab_XY[[#This Row],[X]]-$H$4</f>
        <v>-24208.526315789473</v>
      </c>
      <c r="D136" s="4">
        <f>Tab_XY[[#This Row],[Y]]-$H$5</f>
        <v>-174069.95063157915</v>
      </c>
      <c r="E136" s="46">
        <f>Tab_XY[[#This Row],[X-Deviation]]*Tab_XY[[#This Row],[Y-Deviation]]</f>
        <v>4213976980.6527581</v>
      </c>
    </row>
    <row r="137" spans="1:5" x14ac:dyDescent="0.35">
      <c r="A137" s="45">
        <v>28538</v>
      </c>
      <c r="B137" s="27">
        <v>295141.42000000004</v>
      </c>
      <c r="C137" s="4">
        <f>Tab_XY[[#This Row],[X]]-$H$4</f>
        <v>-11891.526315789473</v>
      </c>
      <c r="D137" s="4">
        <f>Tab_XY[[#This Row],[Y]]-$H$5</f>
        <v>-74917.530631579109</v>
      </c>
      <c r="E137" s="46">
        <f>Tab_XY[[#This Row],[X-Deviation]]*Tab_XY[[#This Row],[Y-Deviation]]</f>
        <v>890883787.01938689</v>
      </c>
    </row>
    <row r="138" spans="1:5" x14ac:dyDescent="0.35">
      <c r="A138" s="45">
        <v>33546</v>
      </c>
      <c r="B138" s="27">
        <v>355268.6</v>
      </c>
      <c r="C138" s="4">
        <f>Tab_XY[[#This Row],[X]]-$H$4</f>
        <v>-6883.5263157894733</v>
      </c>
      <c r="D138" s="4">
        <f>Tab_XY[[#This Row],[Y]]-$H$5</f>
        <v>-14790.350631579175</v>
      </c>
      <c r="E138" s="46">
        <f>Tab_XY[[#This Row],[X-Deviation]]*Tab_XY[[#This Row],[Y-Deviation]]</f>
        <v>101809767.7922287</v>
      </c>
    </row>
    <row r="139" spans="1:5" x14ac:dyDescent="0.35">
      <c r="A139" s="45">
        <v>50539</v>
      </c>
      <c r="B139" s="27">
        <v>505356.39</v>
      </c>
      <c r="C139" s="4">
        <f>Tab_XY[[#This Row],[X]]-$H$4</f>
        <v>10109.473684210527</v>
      </c>
      <c r="D139" s="4">
        <f>Tab_XY[[#This Row],[Y]]-$H$5</f>
        <v>135297.43936842086</v>
      </c>
      <c r="E139" s="46">
        <f>Tab_XY[[#This Row],[X-Deviation]]*Tab_XY[[#This Row],[Y-Deviation]]</f>
        <v>1367785902.8361201</v>
      </c>
    </row>
    <row r="140" spans="1:5" x14ac:dyDescent="0.35">
      <c r="A140" s="45">
        <v>14677</v>
      </c>
      <c r="B140" s="27">
        <v>180772.07</v>
      </c>
      <c r="C140" s="4">
        <f>Tab_XY[[#This Row],[X]]-$H$4</f>
        <v>-25752.526315789473</v>
      </c>
      <c r="D140" s="4">
        <f>Tab_XY[[#This Row],[Y]]-$H$5</f>
        <v>-189286.88063157914</v>
      </c>
      <c r="E140" s="46">
        <f>Tab_XY[[#This Row],[X-Deviation]]*Tab_XY[[#This Row],[Y-Deviation]]</f>
        <v>4874615374.6984425</v>
      </c>
    </row>
    <row r="141" spans="1:5" x14ac:dyDescent="0.35">
      <c r="A141" s="45">
        <v>15835</v>
      </c>
      <c r="B141" s="27">
        <v>146751.85</v>
      </c>
      <c r="C141" s="4">
        <f>Tab_XY[[#This Row],[X]]-$H$4</f>
        <v>-24594.526315789473</v>
      </c>
      <c r="D141" s="4">
        <f>Tab_XY[[#This Row],[Y]]-$H$5</f>
        <v>-223307.10063157915</v>
      </c>
      <c r="E141" s="46">
        <f>Tab_XY[[#This Row],[X-Deviation]]*Tab_XY[[#This Row],[Y-Deviation]]</f>
        <v>5492132362.986021</v>
      </c>
    </row>
    <row r="142" spans="1:5" x14ac:dyDescent="0.35">
      <c r="A142" s="45">
        <v>24504</v>
      </c>
      <c r="B142" s="27">
        <v>198984.32000000001</v>
      </c>
      <c r="C142" s="4">
        <f>Tab_XY[[#This Row],[X]]-$H$4</f>
        <v>-15925.526315789473</v>
      </c>
      <c r="D142" s="4">
        <f>Tab_XY[[#This Row],[Y]]-$H$5</f>
        <v>-171074.63063157914</v>
      </c>
      <c r="E142" s="46">
        <f>Tab_XY[[#This Row],[X-Deviation]]*Tab_XY[[#This Row],[Y-Deviation]]</f>
        <v>2724453532.0871778</v>
      </c>
    </row>
    <row r="143" spans="1:5" x14ac:dyDescent="0.35">
      <c r="A143" s="45">
        <v>21816</v>
      </c>
      <c r="B143" s="27">
        <v>210783.92</v>
      </c>
      <c r="C143" s="4">
        <f>Tab_XY[[#This Row],[X]]-$H$4</f>
        <v>-18613.526315789473</v>
      </c>
      <c r="D143" s="4">
        <f>Tab_XY[[#This Row],[Y]]-$H$5</f>
        <v>-159275.03063157914</v>
      </c>
      <c r="E143" s="46">
        <f>Tab_XY[[#This Row],[X-Deviation]]*Tab_XY[[#This Row],[Y-Deviation]]</f>
        <v>2964669974.1090727</v>
      </c>
    </row>
    <row r="144" spans="1:5" x14ac:dyDescent="0.35">
      <c r="A144" s="45">
        <v>28370</v>
      </c>
      <c r="B144" s="27">
        <v>246604.1</v>
      </c>
      <c r="C144" s="4">
        <f>Tab_XY[[#This Row],[X]]-$H$4</f>
        <v>-12059.526315789473</v>
      </c>
      <c r="D144" s="4">
        <f>Tab_XY[[#This Row],[Y]]-$H$5</f>
        <v>-123454.85063157915</v>
      </c>
      <c r="E144" s="46">
        <f>Tab_XY[[#This Row],[X-Deviation]]*Tab_XY[[#This Row],[Y-Deviation]]</f>
        <v>1488807020.0033875</v>
      </c>
    </row>
    <row r="145" spans="1:5" x14ac:dyDescent="0.35">
      <c r="A145" s="45">
        <v>46733</v>
      </c>
      <c r="B145" s="27">
        <v>430873.95</v>
      </c>
      <c r="C145" s="4">
        <f>Tab_XY[[#This Row],[X]]-$H$4</f>
        <v>6303.4736842105267</v>
      </c>
      <c r="D145" s="4">
        <f>Tab_XY[[#This Row],[Y]]-$H$5</f>
        <v>60814.99936842086</v>
      </c>
      <c r="E145" s="46">
        <f>Tab_XY[[#This Row],[X-Deviation]]*Tab_XY[[#This Row],[Y-Deviation]]</f>
        <v>383345748.12412071</v>
      </c>
    </row>
    <row r="146" spans="1:5" x14ac:dyDescent="0.35">
      <c r="A146" s="45">
        <v>46568</v>
      </c>
      <c r="B146" s="27">
        <v>393671.84</v>
      </c>
      <c r="C146" s="4">
        <f>Tab_XY[[#This Row],[X]]-$H$4</f>
        <v>6138.4736842105267</v>
      </c>
      <c r="D146" s="4">
        <f>Tab_XY[[#This Row],[Y]]-$H$5</f>
        <v>23612.889368420874</v>
      </c>
      <c r="E146" s="46">
        <f>Tab_XY[[#This Row],[X-Deviation]]*Tab_XY[[#This Row],[Y-Deviation]]</f>
        <v>144947099.99622607</v>
      </c>
    </row>
    <row r="147" spans="1:5" x14ac:dyDescent="0.35">
      <c r="A147" s="45">
        <v>42540</v>
      </c>
      <c r="B147" s="27">
        <v>363945.2</v>
      </c>
      <c r="C147" s="4">
        <f>Tab_XY[[#This Row],[X]]-$H$4</f>
        <v>2110.4736842105267</v>
      </c>
      <c r="D147" s="4">
        <f>Tab_XY[[#This Row],[Y]]-$H$5</f>
        <v>-6113.7506315791397</v>
      </c>
      <c r="E147" s="46">
        <f>Tab_XY[[#This Row],[X-Deviation]]*Tab_XY[[#This Row],[Y-Deviation]]</f>
        <v>-12902909.819773262</v>
      </c>
    </row>
    <row r="148" spans="1:5" x14ac:dyDescent="0.35">
      <c r="A148" s="45">
        <v>39348</v>
      </c>
      <c r="B148" s="27">
        <v>275857.52</v>
      </c>
      <c r="C148" s="4">
        <f>Tab_XY[[#This Row],[X]]-$H$4</f>
        <v>-1081.5263157894733</v>
      </c>
      <c r="D148" s="4">
        <f>Tab_XY[[#This Row],[Y]]-$H$5</f>
        <v>-94201.430631579133</v>
      </c>
      <c r="E148" s="46">
        <f>Tab_XY[[#This Row],[X-Deviation]]*Tab_XY[[#This Row],[Y-Deviation]]</f>
        <v>101881326.21306941</v>
      </c>
    </row>
    <row r="149" spans="1:5" x14ac:dyDescent="0.35">
      <c r="A149" s="45">
        <v>34125</v>
      </c>
      <c r="B149" s="27">
        <v>350641.25</v>
      </c>
      <c r="C149" s="4">
        <f>Tab_XY[[#This Row],[X]]-$H$4</f>
        <v>-6304.5263157894733</v>
      </c>
      <c r="D149" s="4">
        <f>Tab_XY[[#This Row],[Y]]-$H$5</f>
        <v>-19417.700631579151</v>
      </c>
      <c r="E149" s="46">
        <f>Tab_XY[[#This Row],[X-Deviation]]*Tab_XY[[#This Row],[Y-Deviation]]</f>
        <v>122419404.62391263</v>
      </c>
    </row>
    <row r="150" spans="1:5" x14ac:dyDescent="0.35">
      <c r="A150" s="45">
        <v>61572</v>
      </c>
      <c r="B150" s="27">
        <v>580750.64</v>
      </c>
      <c r="C150" s="4">
        <f>Tab_XY[[#This Row],[X]]-$H$4</f>
        <v>21142.473684210527</v>
      </c>
      <c r="D150" s="4">
        <f>Tab_XY[[#This Row],[Y]]-$H$5</f>
        <v>210691.68936842086</v>
      </c>
      <c r="E150" s="46">
        <f>Tab_XY[[#This Row],[X-Deviation]]*Tab_XY[[#This Row],[Y-Deviation]]</f>
        <v>4454543497.9536972</v>
      </c>
    </row>
    <row r="151" spans="1:5" x14ac:dyDescent="0.35">
      <c r="A151" s="45">
        <v>54730</v>
      </c>
      <c r="B151" s="27">
        <v>410123.4</v>
      </c>
      <c r="C151" s="4">
        <f>Tab_XY[[#This Row],[X]]-$H$4</f>
        <v>14300.473684210527</v>
      </c>
      <c r="D151" s="4">
        <f>Tab_XY[[#This Row],[Y]]-$H$5</f>
        <v>40064.449368420872</v>
      </c>
      <c r="E151" s="46">
        <f>Tab_XY[[#This Row],[X-Deviation]]*Tab_XY[[#This Row],[Y-Deviation]]</f>
        <v>572940603.86548769</v>
      </c>
    </row>
    <row r="152" spans="1:5" x14ac:dyDescent="0.35">
      <c r="A152" s="45">
        <v>38799</v>
      </c>
      <c r="B152" s="27">
        <v>332068.73</v>
      </c>
      <c r="C152" s="4">
        <f>Tab_XY[[#This Row],[X]]-$H$4</f>
        <v>-1630.5263157894733</v>
      </c>
      <c r="D152" s="4">
        <f>Tab_XY[[#This Row],[Y]]-$H$5</f>
        <v>-37990.22063157917</v>
      </c>
      <c r="E152" s="46">
        <f>Tab_XY[[#This Row],[X-Deviation]]*Tab_XY[[#This Row],[Y-Deviation]]</f>
        <v>61944054.48243802</v>
      </c>
    </row>
    <row r="153" spans="1:5" x14ac:dyDescent="0.35">
      <c r="A153" s="45">
        <v>22293</v>
      </c>
      <c r="B153" s="27">
        <v>208949.09</v>
      </c>
      <c r="C153" s="4">
        <f>Tab_XY[[#This Row],[X]]-$H$4</f>
        <v>-18136.526315789473</v>
      </c>
      <c r="D153" s="4">
        <f>Tab_XY[[#This Row],[Y]]-$H$5</f>
        <v>-161109.86063157915</v>
      </c>
      <c r="E153" s="46">
        <f>Tab_XY[[#This Row],[X-Deviation]]*Tab_XY[[#This Row],[Y-Deviation]]</f>
        <v>2921973227.0778098</v>
      </c>
    </row>
    <row r="154" spans="1:5" x14ac:dyDescent="0.35">
      <c r="A154" s="45">
        <v>37202</v>
      </c>
      <c r="B154" s="27">
        <v>346499.94</v>
      </c>
      <c r="C154" s="4">
        <f>Tab_XY[[#This Row],[X]]-$H$4</f>
        <v>-3227.5263157894733</v>
      </c>
      <c r="D154" s="4">
        <f>Tab_XY[[#This Row],[Y]]-$H$5</f>
        <v>-23559.010631579149</v>
      </c>
      <c r="E154" s="46">
        <f>Tab_XY[[#This Row],[X-Deviation]]*Tab_XY[[#This Row],[Y-Deviation]]</f>
        <v>76037326.787385687</v>
      </c>
    </row>
    <row r="155" spans="1:5" x14ac:dyDescent="0.35">
      <c r="A155" s="45">
        <v>53171</v>
      </c>
      <c r="B155" s="27">
        <v>474836.29</v>
      </c>
      <c r="C155" s="4">
        <f>Tab_XY[[#This Row],[X]]-$H$4</f>
        <v>12741.473684210527</v>
      </c>
      <c r="D155" s="4">
        <f>Tab_XY[[#This Row],[Y]]-$H$5</f>
        <v>104777.33936842083</v>
      </c>
      <c r="E155" s="46">
        <f>Tab_XY[[#This Row],[X-Deviation]]*Tab_XY[[#This Row],[Y-Deviation]]</f>
        <v>1335017712.2643297</v>
      </c>
    </row>
    <row r="156" spans="1:5" x14ac:dyDescent="0.35">
      <c r="A156" s="45">
        <v>33287</v>
      </c>
      <c r="B156" s="27">
        <v>255380.79</v>
      </c>
      <c r="C156" s="4">
        <f>Tab_XY[[#This Row],[X]]-$H$4</f>
        <v>-7142.5263157894733</v>
      </c>
      <c r="D156" s="4">
        <f>Tab_XY[[#This Row],[Y]]-$H$5</f>
        <v>-114678.16063157914</v>
      </c>
      <c r="E156" s="46">
        <f>Tab_XY[[#This Row],[X-Deviation]]*Tab_XY[[#This Row],[Y-Deviation]]</f>
        <v>819091780.15738642</v>
      </c>
    </row>
    <row r="157" spans="1:5" x14ac:dyDescent="0.35">
      <c r="A157" s="45">
        <v>35445</v>
      </c>
      <c r="B157" s="27">
        <v>237858.5</v>
      </c>
      <c r="C157" s="4">
        <f>Tab_XY[[#This Row],[X]]-$H$4</f>
        <v>-4984.5263157894733</v>
      </c>
      <c r="D157" s="4">
        <f>Tab_XY[[#This Row],[Y]]-$H$5</f>
        <v>-132200.45063157915</v>
      </c>
      <c r="E157" s="46">
        <f>Tab_XY[[#This Row],[X-Deviation]]*Tab_XY[[#This Row],[Y-Deviation]]</f>
        <v>658956625.1323334</v>
      </c>
    </row>
    <row r="158" spans="1:5" x14ac:dyDescent="0.35">
      <c r="A158" s="45">
        <v>21723</v>
      </c>
      <c r="B158" s="27">
        <v>224001.23</v>
      </c>
      <c r="C158" s="4">
        <f>Tab_XY[[#This Row],[X]]-$H$4</f>
        <v>-18706.526315789473</v>
      </c>
      <c r="D158" s="4">
        <f>Tab_XY[[#This Row],[Y]]-$H$5</f>
        <v>-146057.72063157914</v>
      </c>
      <c r="E158" s="46">
        <f>Tab_XY[[#This Row],[X-Deviation]]*Tab_XY[[#This Row],[Y-Deviation]]</f>
        <v>2732232594.6188622</v>
      </c>
    </row>
    <row r="159" spans="1:5" x14ac:dyDescent="0.35">
      <c r="A159" s="45">
        <v>40939</v>
      </c>
      <c r="B159" s="27">
        <v>439329.89</v>
      </c>
      <c r="C159" s="4">
        <f>Tab_XY[[#This Row],[X]]-$H$4</f>
        <v>509.4736842105267</v>
      </c>
      <c r="D159" s="4">
        <f>Tab_XY[[#This Row],[Y]]-$H$5</f>
        <v>69270.939368420863</v>
      </c>
      <c r="E159" s="46">
        <f>Tab_XY[[#This Row],[X-Deviation]]*Tab_XY[[#This Row],[Y-Deviation]]</f>
        <v>35291720.688753389</v>
      </c>
    </row>
    <row r="160" spans="1:5" x14ac:dyDescent="0.35">
      <c r="A160" s="45">
        <v>45048</v>
      </c>
      <c r="B160" s="27">
        <v>362182.64</v>
      </c>
      <c r="C160" s="4">
        <f>Tab_XY[[#This Row],[X]]-$H$4</f>
        <v>4618.4736842105267</v>
      </c>
      <c r="D160" s="4">
        <f>Tab_XY[[#This Row],[Y]]-$H$5</f>
        <v>-7876.3106315791374</v>
      </c>
      <c r="E160" s="46">
        <f>Tab_XY[[#This Row],[X-Deviation]]*Tab_XY[[#This Row],[Y-Deviation]]</f>
        <v>-36376533.380615838</v>
      </c>
    </row>
    <row r="161" spans="1:5" x14ac:dyDescent="0.35">
      <c r="A161" s="45">
        <v>30296</v>
      </c>
      <c r="B161" s="27">
        <v>299639.04000000004</v>
      </c>
      <c r="C161" s="4">
        <f>Tab_XY[[#This Row],[X]]-$H$4</f>
        <v>-10133.526315789473</v>
      </c>
      <c r="D161" s="4">
        <f>Tab_XY[[#This Row],[Y]]-$H$5</f>
        <v>-70419.910631579114</v>
      </c>
      <c r="E161" s="46">
        <f>Tab_XY[[#This Row],[X-Deviation]]*Tab_XY[[#This Row],[Y-Deviation]]</f>
        <v>713602017.54064989</v>
      </c>
    </row>
    <row r="162" spans="1:5" x14ac:dyDescent="0.35">
      <c r="A162" s="45">
        <v>53521</v>
      </c>
      <c r="B162" s="27">
        <v>457210.54</v>
      </c>
      <c r="C162" s="4">
        <f>Tab_XY[[#This Row],[X]]-$H$4</f>
        <v>13091.473684210527</v>
      </c>
      <c r="D162" s="4">
        <f>Tab_XY[[#This Row],[Y]]-$H$5</f>
        <v>87151.589368420828</v>
      </c>
      <c r="E162" s="46">
        <f>Tab_XY[[#This Row],[X-Deviation]]*Tab_XY[[#This Row],[Y-Deviation]]</f>
        <v>1140942738.7538033</v>
      </c>
    </row>
    <row r="163" spans="1:5" x14ac:dyDescent="0.35">
      <c r="A163" s="45">
        <v>24680</v>
      </c>
      <c r="B163" s="27">
        <v>209679.6</v>
      </c>
      <c r="C163" s="4">
        <f>Tab_XY[[#This Row],[X]]-$H$4</f>
        <v>-15749.526315789473</v>
      </c>
      <c r="D163" s="4">
        <f>Tab_XY[[#This Row],[Y]]-$H$5</f>
        <v>-160379.35063157915</v>
      </c>
      <c r="E163" s="46">
        <f>Tab_XY[[#This Row],[X-Deviation]]*Tab_XY[[#This Row],[Y-Deviation]]</f>
        <v>2525898803.2812829</v>
      </c>
    </row>
    <row r="164" spans="1:5" x14ac:dyDescent="0.35">
      <c r="A164" s="45">
        <v>46956</v>
      </c>
      <c r="B164" s="27">
        <v>426587.12</v>
      </c>
      <c r="C164" s="4">
        <f>Tab_XY[[#This Row],[X]]-$H$4</f>
        <v>6526.4736842105267</v>
      </c>
      <c r="D164" s="4">
        <f>Tab_XY[[#This Row],[Y]]-$H$5</f>
        <v>56528.169368420844</v>
      </c>
      <c r="E164" s="46">
        <f>Tab_XY[[#This Row],[X-Deviation]]*Tab_XY[[#This Row],[Y-Deviation]]</f>
        <v>368929609.79959422</v>
      </c>
    </row>
    <row r="165" spans="1:5" x14ac:dyDescent="0.35">
      <c r="A165" s="45">
        <v>16392</v>
      </c>
      <c r="B165" s="27">
        <v>200150.72</v>
      </c>
      <c r="C165" s="4">
        <f>Tab_XY[[#This Row],[X]]-$H$4</f>
        <v>-24037.526315789473</v>
      </c>
      <c r="D165" s="4">
        <f>Tab_XY[[#This Row],[Y]]-$H$5</f>
        <v>-169908.23063157915</v>
      </c>
      <c r="E165" s="46">
        <f>Tab_XY[[#This Row],[X-Deviation]]*Tab_XY[[#This Row],[Y-Deviation]]</f>
        <v>4084173565.0758109</v>
      </c>
    </row>
    <row r="166" spans="1:5" x14ac:dyDescent="0.35">
      <c r="A166" s="45">
        <v>53761</v>
      </c>
      <c r="B166" s="27">
        <v>534924.22</v>
      </c>
      <c r="C166" s="4">
        <f>Tab_XY[[#This Row],[X]]-$H$4</f>
        <v>13331.473684210527</v>
      </c>
      <c r="D166" s="4">
        <f>Tab_XY[[#This Row],[Y]]-$H$5</f>
        <v>164865.26936842082</v>
      </c>
      <c r="E166" s="46">
        <f>Tab_XY[[#This Row],[X-Deviation]]*Tab_XY[[#This Row],[Y-Deviation]]</f>
        <v>2197897000.025382</v>
      </c>
    </row>
    <row r="167" spans="1:5" x14ac:dyDescent="0.35">
      <c r="A167" s="45">
        <v>56104</v>
      </c>
      <c r="B167" s="27">
        <v>460681.28</v>
      </c>
      <c r="C167" s="4">
        <f>Tab_XY[[#This Row],[X]]-$H$4</f>
        <v>15674.473684210527</v>
      </c>
      <c r="D167" s="4">
        <f>Tab_XY[[#This Row],[Y]]-$H$5</f>
        <v>90622.329368420877</v>
      </c>
      <c r="E167" s="46">
        <f>Tab_XY[[#This Row],[X-Deviation]]*Tab_XY[[#This Row],[Y-Deviation]]</f>
        <v>1420457316.8871717</v>
      </c>
    </row>
    <row r="168" spans="1:5" x14ac:dyDescent="0.35">
      <c r="A168" s="45">
        <v>15241</v>
      </c>
      <c r="B168" s="27">
        <v>151200.24</v>
      </c>
      <c r="C168" s="4">
        <f>Tab_XY[[#This Row],[X]]-$H$4</f>
        <v>-25188.526315789473</v>
      </c>
      <c r="D168" s="4">
        <f>Tab_XY[[#This Row],[Y]]-$H$5</f>
        <v>-218858.71063157916</v>
      </c>
      <c r="E168" s="46">
        <f>Tab_XY[[#This Row],[X-Deviation]]*Tab_XY[[#This Row],[Y-Deviation]]</f>
        <v>5512728392.1832848</v>
      </c>
    </row>
    <row r="169" spans="1:5" x14ac:dyDescent="0.35">
      <c r="A169" s="45">
        <v>19284</v>
      </c>
      <c r="B169" s="27">
        <v>212426.64</v>
      </c>
      <c r="C169" s="4">
        <f>Tab_XY[[#This Row],[X]]-$H$4</f>
        <v>-21145.526315789473</v>
      </c>
      <c r="D169" s="4">
        <f>Tab_XY[[#This Row],[Y]]-$H$5</f>
        <v>-157632.31063157914</v>
      </c>
      <c r="E169" s="46">
        <f>Tab_XY[[#This Row],[X-Deviation]]*Tab_XY[[#This Row],[Y-Deviation]]</f>
        <v>3333218172.6787572</v>
      </c>
    </row>
    <row r="170" spans="1:5" x14ac:dyDescent="0.35">
      <c r="A170" s="45">
        <v>14673</v>
      </c>
      <c r="B170" s="27">
        <v>181763.54</v>
      </c>
      <c r="C170" s="4">
        <f>Tab_XY[[#This Row],[X]]-$H$4</f>
        <v>-25756.526315789473</v>
      </c>
      <c r="D170" s="4">
        <f>Tab_XY[[#This Row],[Y]]-$H$5</f>
        <v>-188295.41063157914</v>
      </c>
      <c r="E170" s="46">
        <f>Tab_XY[[#This Row],[X-Deviation]]*Tab_XY[[#This Row],[Y-Deviation]]</f>
        <v>4849835699.0746536</v>
      </c>
    </row>
    <row r="171" spans="1:5" x14ac:dyDescent="0.35">
      <c r="A171" s="45">
        <v>57793</v>
      </c>
      <c r="B171" s="27">
        <v>497895.75</v>
      </c>
      <c r="C171" s="4">
        <f>Tab_XY[[#This Row],[X]]-$H$4</f>
        <v>17363.473684210527</v>
      </c>
      <c r="D171" s="4">
        <f>Tab_XY[[#This Row],[Y]]-$H$5</f>
        <v>127836.79936842085</v>
      </c>
      <c r="E171" s="46">
        <f>Tab_XY[[#This Row],[X-Deviation]]*Tab_XY[[#This Row],[Y-Deviation]]</f>
        <v>2219690901.7072763</v>
      </c>
    </row>
    <row r="172" spans="1:5" x14ac:dyDescent="0.35">
      <c r="A172" s="45">
        <v>28259</v>
      </c>
      <c r="B172" s="27">
        <v>242161.2</v>
      </c>
      <c r="C172" s="4">
        <f>Tab_XY[[#This Row],[X]]-$H$4</f>
        <v>-12170.526315789473</v>
      </c>
      <c r="D172" s="4">
        <f>Tab_XY[[#This Row],[Y]]-$H$5</f>
        <v>-127897.75063157914</v>
      </c>
      <c r="E172" s="46">
        <f>Tab_XY[[#This Row],[X-Deviation]]*Tab_XY[[#This Row],[Y-Deviation]]</f>
        <v>1556582939.7919137</v>
      </c>
    </row>
    <row r="173" spans="1:5" x14ac:dyDescent="0.35">
      <c r="A173" s="45">
        <v>30304</v>
      </c>
      <c r="B173" s="27">
        <v>206671.68</v>
      </c>
      <c r="C173" s="4">
        <f>Tab_XY[[#This Row],[X]]-$H$4</f>
        <v>-10125.526315789473</v>
      </c>
      <c r="D173" s="4">
        <f>Tab_XY[[#This Row],[Y]]-$H$5</f>
        <v>-163387.27063157916</v>
      </c>
      <c r="E173" s="46">
        <f>Tab_XY[[#This Row],[X-Deviation]]*Tab_XY[[#This Row],[Y-Deviation]]</f>
        <v>1654382108.4450712</v>
      </c>
    </row>
    <row r="174" spans="1:5" x14ac:dyDescent="0.35">
      <c r="A174" s="45">
        <v>62568</v>
      </c>
      <c r="B174" s="27">
        <v>496735.52</v>
      </c>
      <c r="C174" s="4">
        <f>Tab_XY[[#This Row],[X]]-$H$4</f>
        <v>22138.473684210527</v>
      </c>
      <c r="D174" s="4">
        <f>Tab_XY[[#This Row],[Y]]-$H$5</f>
        <v>126676.56936842087</v>
      </c>
      <c r="E174" s="46">
        <f>Tab_XY[[#This Row],[X-Deviation]]*Tab_XY[[#This Row],[Y-Deviation]]</f>
        <v>2804425897.3688545</v>
      </c>
    </row>
    <row r="175" spans="1:5" x14ac:dyDescent="0.35">
      <c r="A175" s="45">
        <v>56139</v>
      </c>
      <c r="B175" s="27">
        <v>513074.17</v>
      </c>
      <c r="C175" s="4">
        <f>Tab_XY[[#This Row],[X]]-$H$4</f>
        <v>15709.473684210527</v>
      </c>
      <c r="D175" s="4">
        <f>Tab_XY[[#This Row],[Y]]-$H$5</f>
        <v>143015.21936842083</v>
      </c>
      <c r="E175" s="46">
        <f>Tab_XY[[#This Row],[X-Deviation]]*Tab_XY[[#This Row],[Y-Deviation]]</f>
        <v>2246693825.1098027</v>
      </c>
    </row>
    <row r="176" spans="1:5" x14ac:dyDescent="0.35">
      <c r="A176" s="45">
        <v>23120</v>
      </c>
      <c r="B176" s="27">
        <v>214614.39999999999</v>
      </c>
      <c r="C176" s="4">
        <f>Tab_XY[[#This Row],[X]]-$H$4</f>
        <v>-17309.526315789473</v>
      </c>
      <c r="D176" s="4">
        <f>Tab_XY[[#This Row],[Y]]-$H$5</f>
        <v>-155444.55063157916</v>
      </c>
      <c r="E176" s="46">
        <f>Tab_XY[[#This Row],[X-Deviation]]*Tab_XY[[#This Row],[Y-Deviation]]</f>
        <v>2690671539.8033886</v>
      </c>
    </row>
    <row r="177" spans="1:5" x14ac:dyDescent="0.35">
      <c r="A177" s="45">
        <v>17006</v>
      </c>
      <c r="B177" s="27">
        <v>110924.66</v>
      </c>
      <c r="C177" s="4">
        <f>Tab_XY[[#This Row],[X]]-$H$4</f>
        <v>-23423.526315789473</v>
      </c>
      <c r="D177" s="4">
        <f>Tab_XY[[#This Row],[Y]]-$H$5</f>
        <v>-259134.29063157915</v>
      </c>
      <c r="E177" s="46">
        <f>Tab_XY[[#This Row],[X-Deviation]]*Tab_XY[[#This Row],[Y-Deviation]]</f>
        <v>6069838875.9322319</v>
      </c>
    </row>
    <row r="178" spans="1:5" x14ac:dyDescent="0.35">
      <c r="A178" s="45">
        <v>31596</v>
      </c>
      <c r="B178" s="27">
        <v>329940.56</v>
      </c>
      <c r="C178" s="4">
        <f>Tab_XY[[#This Row],[X]]-$H$4</f>
        <v>-8833.5263157894733</v>
      </c>
      <c r="D178" s="4">
        <f>Tab_XY[[#This Row],[Y]]-$H$5</f>
        <v>-40118.390631579154</v>
      </c>
      <c r="E178" s="46">
        <f>Tab_XY[[#This Row],[X-Deviation]]*Tab_XY[[#This Row],[Y-Deviation]]</f>
        <v>354386859.39117634</v>
      </c>
    </row>
    <row r="179" spans="1:5" x14ac:dyDescent="0.35">
      <c r="A179" s="45">
        <v>40607</v>
      </c>
      <c r="B179" s="27">
        <v>363486.04</v>
      </c>
      <c r="C179" s="4">
        <f>Tab_XY[[#This Row],[X]]-$H$4</f>
        <v>177.4736842105267</v>
      </c>
      <c r="D179" s="4">
        <f>Tab_XY[[#This Row],[Y]]-$H$5</f>
        <v>-6572.9106315791723</v>
      </c>
      <c r="E179" s="46">
        <f>Tab_XY[[#This Row],[X-Deviation]]*Tab_XY[[#This Row],[Y-Deviation]]</f>
        <v>-1166518.6657728956</v>
      </c>
    </row>
    <row r="180" spans="1:5" x14ac:dyDescent="0.35">
      <c r="A180" s="45">
        <v>61771</v>
      </c>
      <c r="B180" s="27">
        <v>569494.11</v>
      </c>
      <c r="C180" s="4">
        <f>Tab_XY[[#This Row],[X]]-$H$4</f>
        <v>21341.473684210527</v>
      </c>
      <c r="D180" s="4">
        <f>Tab_XY[[#This Row],[Y]]-$H$5</f>
        <v>199435.15936842083</v>
      </c>
      <c r="E180" s="46">
        <f>Tab_XY[[#This Row],[X-Deviation]]*Tab_XY[[#This Row],[Y-Deviation]]</f>
        <v>4256240205.3674855</v>
      </c>
    </row>
    <row r="181" spans="1:5" x14ac:dyDescent="0.35">
      <c r="A181" s="45">
        <v>30412</v>
      </c>
      <c r="B181" s="27">
        <v>279610.59999999998</v>
      </c>
      <c r="C181" s="4">
        <f>Tab_XY[[#This Row],[X]]-$H$4</f>
        <v>-10017.526315789473</v>
      </c>
      <c r="D181" s="4">
        <f>Tab_XY[[#This Row],[Y]]-$H$5</f>
        <v>-90448.350631579175</v>
      </c>
      <c r="E181" s="46">
        <f>Tab_XY[[#This Row],[X-Deviation]]*Tab_XY[[#This Row],[Y-Deviation]]</f>
        <v>906068732.67159784</v>
      </c>
    </row>
    <row r="182" spans="1:5" x14ac:dyDescent="0.35">
      <c r="A182" s="45">
        <v>36947</v>
      </c>
      <c r="B182" s="27">
        <v>361463.21</v>
      </c>
      <c r="C182" s="4">
        <f>Tab_XY[[#This Row],[X]]-$H$4</f>
        <v>-3482.5263157894733</v>
      </c>
      <c r="D182" s="4">
        <f>Tab_XY[[#This Row],[Y]]-$H$5</f>
        <v>-8595.7406315791304</v>
      </c>
      <c r="E182" s="46">
        <f>Tab_XY[[#This Row],[X-Deviation]]*Tab_XY[[#This Row],[Y-Deviation]]</f>
        <v>29934892.95317515</v>
      </c>
    </row>
    <row r="183" spans="1:5" x14ac:dyDescent="0.35">
      <c r="A183" s="45">
        <v>43194</v>
      </c>
      <c r="B183" s="27">
        <v>395552</v>
      </c>
      <c r="C183" s="4">
        <f>Tab_XY[[#This Row],[X]]-$H$4</f>
        <v>2764.4736842105267</v>
      </c>
      <c r="D183" s="4">
        <f>Tab_XY[[#This Row],[Y]]-$H$5</f>
        <v>25493.049368420849</v>
      </c>
      <c r="E183" s="46">
        <f>Tab_XY[[#This Row],[X-Deviation]]*Tab_XY[[#This Row],[Y-Deviation]]</f>
        <v>70474864.10927923</v>
      </c>
    </row>
    <row r="184" spans="1:5" x14ac:dyDescent="0.35">
      <c r="A184" s="45">
        <v>56866</v>
      </c>
      <c r="B184" s="27">
        <v>492417.48</v>
      </c>
      <c r="C184" s="4">
        <f>Tab_XY[[#This Row],[X]]-$H$4</f>
        <v>16436.473684210527</v>
      </c>
      <c r="D184" s="4">
        <f>Tab_XY[[#This Row],[Y]]-$H$5</f>
        <v>122358.52936842083</v>
      </c>
      <c r="E184" s="46">
        <f>Tab_XY[[#This Row],[X-Deviation]]*Tab_XY[[#This Row],[Y-Deviation]]</f>
        <v>2011142748.0027499</v>
      </c>
    </row>
    <row r="185" spans="1:5" x14ac:dyDescent="0.35">
      <c r="A185" s="45">
        <v>39851</v>
      </c>
      <c r="B185" s="27">
        <v>367213.96</v>
      </c>
      <c r="C185" s="4">
        <f>Tab_XY[[#This Row],[X]]-$H$4</f>
        <v>-578.5263157894733</v>
      </c>
      <c r="D185" s="4">
        <f>Tab_XY[[#This Row],[Y]]-$H$5</f>
        <v>-2844.9906315791304</v>
      </c>
      <c r="E185" s="46">
        <f>Tab_XY[[#This Row],[X-Deviation]]*Tab_XY[[#This Row],[Y-Deviation]]</f>
        <v>1645901.948543041</v>
      </c>
    </row>
    <row r="186" spans="1:5" x14ac:dyDescent="0.35">
      <c r="A186" s="45">
        <v>36617</v>
      </c>
      <c r="B186" s="27">
        <v>312177.71999999997</v>
      </c>
      <c r="C186" s="4">
        <f>Tab_XY[[#This Row],[X]]-$H$4</f>
        <v>-3812.5263157894733</v>
      </c>
      <c r="D186" s="4">
        <f>Tab_XY[[#This Row],[Y]]-$H$5</f>
        <v>-57881.230631579179</v>
      </c>
      <c r="E186" s="46">
        <f>Tab_XY[[#This Row],[X-Deviation]]*Tab_XY[[#This Row],[Y-Deviation]]</f>
        <v>220673714.97317538</v>
      </c>
    </row>
    <row r="187" spans="1:5" x14ac:dyDescent="0.35">
      <c r="A187" s="45">
        <v>46438</v>
      </c>
      <c r="B187" s="27">
        <v>331878.65999999997</v>
      </c>
      <c r="C187" s="4">
        <f>Tab_XY[[#This Row],[X]]-$H$4</f>
        <v>6008.4736842105267</v>
      </c>
      <c r="D187" s="4">
        <f>Tab_XY[[#This Row],[Y]]-$H$5</f>
        <v>-38180.290631579177</v>
      </c>
      <c r="E187" s="46">
        <f>Tab_XY[[#This Row],[X-Deviation]]*Tab_XY[[#This Row],[Y-Deviation]]</f>
        <v>-229405271.5153532</v>
      </c>
    </row>
    <row r="188" spans="1:5" x14ac:dyDescent="0.35">
      <c r="A188" s="45">
        <v>27520</v>
      </c>
      <c r="B188" s="27">
        <v>266032</v>
      </c>
      <c r="C188" s="4">
        <f>Tab_XY[[#This Row],[X]]-$H$4</f>
        <v>-12909.526315789473</v>
      </c>
      <c r="D188" s="4">
        <f>Tab_XY[[#This Row],[Y]]-$H$5</f>
        <v>-104026.95063157915</v>
      </c>
      <c r="E188" s="46">
        <f>Tab_XY[[#This Row],[X-Deviation]]*Tab_XY[[#This Row],[Y-Deviation]]</f>
        <v>1342938656.7297034</v>
      </c>
    </row>
    <row r="189" spans="1:5" x14ac:dyDescent="0.35">
      <c r="A189" s="45">
        <v>28852</v>
      </c>
      <c r="B189" s="27">
        <v>311399.12</v>
      </c>
      <c r="C189" s="4">
        <f>Tab_XY[[#This Row],[X]]-$H$4</f>
        <v>-11577.526315789473</v>
      </c>
      <c r="D189" s="4">
        <f>Tab_XY[[#This Row],[Y]]-$H$5</f>
        <v>-58659.830631579156</v>
      </c>
      <c r="E189" s="46">
        <f>Tab_XY[[#This Row],[X-Deviation]]*Tab_XY[[#This Row],[Y-Deviation]]</f>
        <v>679135732.81686115</v>
      </c>
    </row>
    <row r="190" spans="1:5" x14ac:dyDescent="0.35">
      <c r="A190" s="45">
        <v>60878</v>
      </c>
      <c r="B190" s="27">
        <v>505367.44</v>
      </c>
      <c r="C190" s="4">
        <f>Tab_XY[[#This Row],[X]]-$H$4</f>
        <v>20448.473684210527</v>
      </c>
      <c r="D190" s="4">
        <f>Tab_XY[[#This Row],[Y]]-$H$5</f>
        <v>135308.48936842085</v>
      </c>
      <c r="E190" s="46">
        <f>Tab_XY[[#This Row],[X-Deviation]]*Tab_XY[[#This Row],[Y-Deviation]]</f>
        <v>2766852084.1004338</v>
      </c>
    </row>
    <row r="191" spans="1:5" x14ac:dyDescent="0.35">
      <c r="A191" s="45">
        <v>32779</v>
      </c>
      <c r="B191" s="27">
        <v>211928.26</v>
      </c>
      <c r="C191" s="4">
        <f>Tab_XY[[#This Row],[X]]-$H$4</f>
        <v>-7650.5263157894733</v>
      </c>
      <c r="D191" s="4">
        <f>Tab_XY[[#This Row],[Y]]-$H$5</f>
        <v>-158130.69063157914</v>
      </c>
      <c r="E191" s="46">
        <f>Tab_XY[[#This Row],[X-Deviation]]*Tab_XY[[#This Row],[Y-Deviation]]</f>
        <v>1209783010.0108602</v>
      </c>
    </row>
    <row r="192" spans="1:5" x14ac:dyDescent="0.35">
      <c r="A192" s="51">
        <v>49959</v>
      </c>
      <c r="B192" s="52">
        <v>401211.77</v>
      </c>
      <c r="C192" s="53">
        <f>Tab_XY[[#This Row],[X]]-$H$4</f>
        <v>9529.4736842105267</v>
      </c>
      <c r="D192" s="53">
        <f>Tab_XY[[#This Row],[Y]]-$H$5</f>
        <v>31152.819368420867</v>
      </c>
      <c r="E192" s="54">
        <f>Tab_XY[[#This Row],[X-Deviation]]*Tab_XY[[#This Row],[Y-Deviation]]</f>
        <v>296869972.36033064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5"/>
  <sheetViews>
    <sheetView zoomScale="130" zoomScaleNormal="130" workbookViewId="0">
      <selection activeCell="K3" sqref="K3"/>
    </sheetView>
  </sheetViews>
  <sheetFormatPr defaultRowHeight="14.5" x14ac:dyDescent="0.35"/>
  <cols>
    <col min="1" max="1" width="11.6328125" customWidth="1"/>
    <col min="2" max="2" width="14.90625" customWidth="1"/>
    <col min="3" max="3" width="17.08984375" customWidth="1"/>
  </cols>
  <sheetData>
    <row r="1" spans="1:11" ht="29" x14ac:dyDescent="0.35">
      <c r="A1" s="39" t="s">
        <v>0</v>
      </c>
      <c r="B1" s="40" t="s">
        <v>1</v>
      </c>
      <c r="C1" s="41" t="s">
        <v>2</v>
      </c>
      <c r="J1" t="str">
        <f>Tab_temp[[#Headers],[Temperature X]]</f>
        <v>Temperature X</v>
      </c>
      <c r="K1" t="str">
        <f>Tab_temp[[#Headers],[Energy Expense Y]]</f>
        <v>Energy Expense Y</v>
      </c>
    </row>
    <row r="2" spans="1:11" x14ac:dyDescent="0.35">
      <c r="A2" s="37">
        <v>42016</v>
      </c>
      <c r="B2" s="2">
        <v>46</v>
      </c>
      <c r="C2" s="38">
        <v>236</v>
      </c>
    </row>
    <row r="3" spans="1:11" x14ac:dyDescent="0.35">
      <c r="A3" s="37">
        <v>42017</v>
      </c>
      <c r="B3" s="2">
        <v>52</v>
      </c>
      <c r="C3" s="38">
        <v>304</v>
      </c>
    </row>
    <row r="4" spans="1:11" x14ac:dyDescent="0.35">
      <c r="A4" s="37">
        <v>42018</v>
      </c>
      <c r="B4" s="2">
        <v>55</v>
      </c>
      <c r="C4" s="38">
        <v>163.5</v>
      </c>
    </row>
    <row r="5" spans="1:11" x14ac:dyDescent="0.35">
      <c r="A5" s="37">
        <v>42019</v>
      </c>
      <c r="B5" s="2">
        <v>46</v>
      </c>
      <c r="C5" s="38">
        <v>214</v>
      </c>
    </row>
    <row r="6" spans="1:11" x14ac:dyDescent="0.35">
      <c r="A6" s="37">
        <v>42020</v>
      </c>
      <c r="B6" s="2">
        <v>47</v>
      </c>
      <c r="C6" s="38">
        <v>210</v>
      </c>
    </row>
    <row r="7" spans="1:11" x14ac:dyDescent="0.35">
      <c r="A7" s="37">
        <v>42021</v>
      </c>
      <c r="B7" s="2">
        <v>50</v>
      </c>
      <c r="C7" s="38">
        <v>508</v>
      </c>
    </row>
    <row r="8" spans="1:11" x14ac:dyDescent="0.35">
      <c r="A8" s="37">
        <v>42022</v>
      </c>
      <c r="B8" s="2">
        <v>36</v>
      </c>
      <c r="C8" s="38">
        <v>294.55</v>
      </c>
    </row>
    <row r="9" spans="1:11" x14ac:dyDescent="0.35">
      <c r="A9" s="37">
        <v>42023</v>
      </c>
      <c r="B9" s="2">
        <v>47</v>
      </c>
      <c r="C9" s="38">
        <v>250</v>
      </c>
    </row>
    <row r="10" spans="1:11" x14ac:dyDescent="0.35">
      <c r="A10" s="37">
        <v>42024</v>
      </c>
      <c r="B10" s="2">
        <v>40</v>
      </c>
      <c r="C10" s="38">
        <v>371.95</v>
      </c>
    </row>
    <row r="11" spans="1:11" x14ac:dyDescent="0.35">
      <c r="A11" s="37">
        <v>42025</v>
      </c>
      <c r="B11" s="2">
        <v>46</v>
      </c>
      <c r="C11" s="38">
        <v>478</v>
      </c>
    </row>
    <row r="12" spans="1:11" x14ac:dyDescent="0.35">
      <c r="A12" s="37">
        <v>42026</v>
      </c>
      <c r="B12" s="2">
        <v>55</v>
      </c>
      <c r="C12" s="38">
        <v>258</v>
      </c>
    </row>
    <row r="13" spans="1:11" x14ac:dyDescent="0.35">
      <c r="A13" s="37">
        <v>42027</v>
      </c>
      <c r="B13" s="2">
        <v>40</v>
      </c>
      <c r="C13" s="38">
        <v>559</v>
      </c>
    </row>
    <row r="14" spans="1:11" x14ac:dyDescent="0.35">
      <c r="A14" s="37">
        <v>42028</v>
      </c>
      <c r="B14" s="2">
        <v>53</v>
      </c>
      <c r="C14" s="38">
        <v>536</v>
      </c>
    </row>
    <row r="15" spans="1:11" x14ac:dyDescent="0.35">
      <c r="A15" s="37">
        <v>42029</v>
      </c>
      <c r="B15" s="2">
        <v>44</v>
      </c>
      <c r="C15" s="38">
        <v>576</v>
      </c>
    </row>
    <row r="16" spans="1:11" x14ac:dyDescent="0.35">
      <c r="A16" s="37">
        <v>42030</v>
      </c>
      <c r="B16" s="2">
        <v>48</v>
      </c>
      <c r="C16" s="38">
        <v>446</v>
      </c>
    </row>
    <row r="17" spans="1:3" x14ac:dyDescent="0.35">
      <c r="A17" s="37">
        <v>42031</v>
      </c>
      <c r="B17" s="2">
        <v>46</v>
      </c>
      <c r="C17" s="38">
        <v>300</v>
      </c>
    </row>
    <row r="18" spans="1:3" x14ac:dyDescent="0.35">
      <c r="A18" s="37">
        <v>42032</v>
      </c>
      <c r="B18" s="2">
        <v>56</v>
      </c>
      <c r="C18" s="38">
        <v>250.5</v>
      </c>
    </row>
    <row r="19" spans="1:3" x14ac:dyDescent="0.35">
      <c r="A19" s="37">
        <v>42033</v>
      </c>
      <c r="B19" s="2">
        <v>36</v>
      </c>
      <c r="C19" s="38">
        <v>412.79999999999995</v>
      </c>
    </row>
    <row r="20" spans="1:3" x14ac:dyDescent="0.35">
      <c r="A20" s="37">
        <v>42034</v>
      </c>
      <c r="B20" s="2">
        <v>38</v>
      </c>
      <c r="C20" s="38">
        <v>511.7</v>
      </c>
    </row>
    <row r="21" spans="1:3" x14ac:dyDescent="0.35">
      <c r="A21" s="37">
        <v>42035</v>
      </c>
      <c r="B21" s="2">
        <v>37</v>
      </c>
      <c r="C21" s="38">
        <v>311.75</v>
      </c>
    </row>
    <row r="22" spans="1:3" x14ac:dyDescent="0.35">
      <c r="A22" s="37">
        <v>42036</v>
      </c>
      <c r="B22" s="2">
        <v>44</v>
      </c>
      <c r="C22" s="38">
        <v>478</v>
      </c>
    </row>
    <row r="23" spans="1:3" x14ac:dyDescent="0.35">
      <c r="A23" s="37">
        <v>42037</v>
      </c>
      <c r="B23" s="2">
        <v>30</v>
      </c>
      <c r="C23" s="38">
        <v>282.5</v>
      </c>
    </row>
    <row r="24" spans="1:3" x14ac:dyDescent="0.35">
      <c r="A24" s="37">
        <v>42038</v>
      </c>
      <c r="B24" s="2">
        <v>48</v>
      </c>
      <c r="C24" s="38">
        <v>476</v>
      </c>
    </row>
    <row r="25" spans="1:3" x14ac:dyDescent="0.35">
      <c r="A25" s="37">
        <v>42039</v>
      </c>
      <c r="B25" s="2">
        <v>37</v>
      </c>
      <c r="C25" s="38">
        <v>565.44999999999993</v>
      </c>
    </row>
    <row r="26" spans="1:3" x14ac:dyDescent="0.35">
      <c r="A26" s="37">
        <v>42040</v>
      </c>
      <c r="B26" s="2">
        <v>43</v>
      </c>
      <c r="C26" s="38">
        <v>567.6</v>
      </c>
    </row>
    <row r="27" spans="1:3" x14ac:dyDescent="0.35">
      <c r="A27" s="37">
        <v>42041</v>
      </c>
      <c r="B27" s="2">
        <v>39</v>
      </c>
      <c r="C27" s="38">
        <v>634.25</v>
      </c>
    </row>
    <row r="28" spans="1:3" x14ac:dyDescent="0.35">
      <c r="A28" s="37">
        <v>42042</v>
      </c>
      <c r="B28" s="2">
        <v>34</v>
      </c>
      <c r="C28" s="38">
        <v>266.59999999999997</v>
      </c>
    </row>
    <row r="29" spans="1:3" x14ac:dyDescent="0.35">
      <c r="A29" s="37">
        <v>42043</v>
      </c>
      <c r="B29" s="2">
        <v>33</v>
      </c>
      <c r="C29" s="38">
        <v>345</v>
      </c>
    </row>
    <row r="30" spans="1:3" x14ac:dyDescent="0.35">
      <c r="A30" s="37">
        <v>42044</v>
      </c>
      <c r="B30" s="2">
        <v>38</v>
      </c>
      <c r="C30" s="38">
        <v>393.45</v>
      </c>
    </row>
    <row r="31" spans="1:3" x14ac:dyDescent="0.35">
      <c r="A31" s="37">
        <v>42045</v>
      </c>
      <c r="B31" s="2">
        <v>38</v>
      </c>
      <c r="C31" s="38">
        <v>567.6</v>
      </c>
    </row>
    <row r="32" spans="1:3" x14ac:dyDescent="0.35">
      <c r="A32" s="37">
        <v>42046</v>
      </c>
      <c r="B32" s="2">
        <v>37</v>
      </c>
      <c r="C32" s="38">
        <v>266.59999999999997</v>
      </c>
    </row>
    <row r="33" spans="1:3" x14ac:dyDescent="0.35">
      <c r="A33" s="37">
        <v>42047</v>
      </c>
      <c r="B33" s="2">
        <v>35</v>
      </c>
      <c r="C33" s="38">
        <v>503.09999999999997</v>
      </c>
    </row>
    <row r="34" spans="1:3" x14ac:dyDescent="0.35">
      <c r="A34" s="37">
        <v>42048</v>
      </c>
      <c r="B34" s="2">
        <v>53</v>
      </c>
      <c r="C34" s="38">
        <v>242</v>
      </c>
    </row>
    <row r="35" spans="1:3" x14ac:dyDescent="0.35">
      <c r="A35" s="37">
        <v>42049</v>
      </c>
      <c r="B35" s="2">
        <v>55</v>
      </c>
      <c r="C35" s="38">
        <v>216</v>
      </c>
    </row>
    <row r="36" spans="1:3" x14ac:dyDescent="0.35">
      <c r="A36" s="37">
        <v>42050</v>
      </c>
      <c r="B36" s="2">
        <v>58</v>
      </c>
      <c r="C36" s="38">
        <v>354</v>
      </c>
    </row>
    <row r="37" spans="1:3" x14ac:dyDescent="0.35">
      <c r="A37" s="37">
        <v>42051</v>
      </c>
      <c r="B37" s="2">
        <v>41</v>
      </c>
      <c r="C37" s="38">
        <v>432.15</v>
      </c>
    </row>
    <row r="38" spans="1:3" x14ac:dyDescent="0.35">
      <c r="A38" s="37">
        <v>42052</v>
      </c>
      <c r="B38" s="2">
        <v>43</v>
      </c>
      <c r="C38" s="38">
        <v>406.34999999999997</v>
      </c>
    </row>
    <row r="39" spans="1:3" x14ac:dyDescent="0.35">
      <c r="A39" s="37">
        <v>42053</v>
      </c>
      <c r="B39" s="2">
        <v>43</v>
      </c>
      <c r="C39" s="38">
        <v>627.79999999999995</v>
      </c>
    </row>
    <row r="40" spans="1:3" x14ac:dyDescent="0.35">
      <c r="A40" s="37">
        <v>42054</v>
      </c>
      <c r="B40" s="2">
        <v>32</v>
      </c>
      <c r="C40" s="38">
        <v>705</v>
      </c>
    </row>
    <row r="41" spans="1:3" x14ac:dyDescent="0.35">
      <c r="A41" s="37">
        <v>42055</v>
      </c>
      <c r="B41" s="2">
        <v>53</v>
      </c>
      <c r="C41" s="38">
        <v>534</v>
      </c>
    </row>
    <row r="42" spans="1:3" x14ac:dyDescent="0.35">
      <c r="A42" s="37">
        <v>42056</v>
      </c>
      <c r="B42" s="2">
        <v>54</v>
      </c>
      <c r="C42" s="38">
        <v>282</v>
      </c>
    </row>
    <row r="43" spans="1:3" x14ac:dyDescent="0.35">
      <c r="A43" s="37">
        <v>42057</v>
      </c>
      <c r="B43" s="2">
        <v>56</v>
      </c>
      <c r="C43" s="38">
        <v>435</v>
      </c>
    </row>
    <row r="44" spans="1:3" x14ac:dyDescent="0.35">
      <c r="A44" s="37">
        <v>42058</v>
      </c>
      <c r="B44" s="2">
        <v>52</v>
      </c>
      <c r="C44" s="38">
        <v>380</v>
      </c>
    </row>
    <row r="45" spans="1:3" x14ac:dyDescent="0.35">
      <c r="A45" s="37">
        <v>42059</v>
      </c>
      <c r="B45" s="2">
        <v>57</v>
      </c>
      <c r="C45" s="38">
        <v>372</v>
      </c>
    </row>
    <row r="46" spans="1:3" x14ac:dyDescent="0.35">
      <c r="A46" s="37">
        <v>42060</v>
      </c>
      <c r="B46" s="2">
        <v>51</v>
      </c>
      <c r="C46" s="38">
        <v>240</v>
      </c>
    </row>
    <row r="47" spans="1:3" x14ac:dyDescent="0.35">
      <c r="A47" s="37">
        <v>42061</v>
      </c>
      <c r="B47" s="2">
        <v>40</v>
      </c>
      <c r="C47" s="38">
        <v>346.15</v>
      </c>
    </row>
    <row r="48" spans="1:3" x14ac:dyDescent="0.35">
      <c r="A48" s="37">
        <v>42062</v>
      </c>
      <c r="B48" s="2">
        <v>32</v>
      </c>
      <c r="C48" s="38">
        <v>577.5</v>
      </c>
    </row>
    <row r="49" spans="1:3" x14ac:dyDescent="0.35">
      <c r="A49" s="37">
        <v>42063</v>
      </c>
      <c r="B49" s="2">
        <v>34</v>
      </c>
      <c r="C49" s="38">
        <v>406.34999999999997</v>
      </c>
    </row>
    <row r="50" spans="1:3" x14ac:dyDescent="0.35">
      <c r="A50" s="37">
        <v>42064</v>
      </c>
      <c r="B50" s="2">
        <v>37</v>
      </c>
      <c r="C50" s="38">
        <v>468.7</v>
      </c>
    </row>
    <row r="51" spans="1:3" x14ac:dyDescent="0.35">
      <c r="A51" s="37">
        <v>42065</v>
      </c>
      <c r="B51" s="2">
        <v>39</v>
      </c>
      <c r="C51" s="38">
        <v>483.75</v>
      </c>
    </row>
    <row r="52" spans="1:3" x14ac:dyDescent="0.35">
      <c r="A52" s="37">
        <v>42066</v>
      </c>
      <c r="B52" s="2">
        <v>22</v>
      </c>
      <c r="C52" s="38">
        <v>462.5</v>
      </c>
    </row>
    <row r="53" spans="1:3" x14ac:dyDescent="0.35">
      <c r="A53" s="37">
        <v>42067</v>
      </c>
      <c r="B53" s="2">
        <v>38</v>
      </c>
      <c r="C53" s="38">
        <v>408.5</v>
      </c>
    </row>
    <row r="54" spans="1:3" x14ac:dyDescent="0.35">
      <c r="A54" s="37">
        <v>42068</v>
      </c>
      <c r="B54" s="2">
        <v>40</v>
      </c>
      <c r="C54" s="38">
        <v>311.75</v>
      </c>
    </row>
    <row r="55" spans="1:3" x14ac:dyDescent="0.35">
      <c r="A55" s="37">
        <v>42069</v>
      </c>
      <c r="B55" s="2">
        <v>51</v>
      </c>
      <c r="C55" s="38">
        <v>420</v>
      </c>
    </row>
    <row r="56" spans="1:3" x14ac:dyDescent="0.35">
      <c r="A56" s="37">
        <v>42070</v>
      </c>
      <c r="B56" s="2">
        <v>32</v>
      </c>
      <c r="C56" s="38">
        <v>410</v>
      </c>
    </row>
    <row r="57" spans="1:3" x14ac:dyDescent="0.35">
      <c r="A57" s="37">
        <v>42071</v>
      </c>
      <c r="B57" s="2">
        <v>45</v>
      </c>
      <c r="C57" s="38">
        <v>400</v>
      </c>
    </row>
    <row r="58" spans="1:3" x14ac:dyDescent="0.35">
      <c r="A58" s="37">
        <v>42072</v>
      </c>
      <c r="B58" s="2">
        <v>40</v>
      </c>
      <c r="C58" s="38">
        <v>460.09999999999997</v>
      </c>
    </row>
    <row r="59" spans="1:3" x14ac:dyDescent="0.35">
      <c r="A59" s="37">
        <v>42073</v>
      </c>
      <c r="B59" s="2">
        <v>52</v>
      </c>
      <c r="C59" s="38">
        <v>538</v>
      </c>
    </row>
    <row r="60" spans="1:3" x14ac:dyDescent="0.35">
      <c r="A60" s="37">
        <v>42074</v>
      </c>
      <c r="B60" s="2">
        <v>25</v>
      </c>
      <c r="C60" s="38">
        <v>597.5</v>
      </c>
    </row>
    <row r="61" spans="1:3" x14ac:dyDescent="0.35">
      <c r="A61" s="37">
        <v>42075</v>
      </c>
      <c r="B61" s="2">
        <v>42</v>
      </c>
      <c r="C61" s="38">
        <v>389.15</v>
      </c>
    </row>
    <row r="62" spans="1:3" x14ac:dyDescent="0.35">
      <c r="A62" s="37">
        <v>42076</v>
      </c>
      <c r="B62" s="2">
        <v>45</v>
      </c>
      <c r="C62" s="38">
        <v>228</v>
      </c>
    </row>
    <row r="63" spans="1:3" x14ac:dyDescent="0.35">
      <c r="A63" s="37">
        <v>42077</v>
      </c>
      <c r="B63" s="2">
        <v>31</v>
      </c>
      <c r="C63" s="38">
        <v>627.5</v>
      </c>
    </row>
    <row r="64" spans="1:3" x14ac:dyDescent="0.35">
      <c r="A64" s="37">
        <v>42078</v>
      </c>
      <c r="B64" s="2">
        <v>51</v>
      </c>
      <c r="C64" s="38">
        <v>408</v>
      </c>
    </row>
    <row r="65" spans="1:3" x14ac:dyDescent="0.35">
      <c r="A65" s="37">
        <v>42079</v>
      </c>
      <c r="B65" s="2">
        <v>34</v>
      </c>
      <c r="C65" s="38">
        <v>339.7</v>
      </c>
    </row>
    <row r="66" spans="1:3" x14ac:dyDescent="0.35">
      <c r="A66" s="37">
        <v>42080</v>
      </c>
      <c r="B66" s="2">
        <v>21</v>
      </c>
      <c r="C66" s="38">
        <v>527.5</v>
      </c>
    </row>
    <row r="67" spans="1:3" x14ac:dyDescent="0.35">
      <c r="A67" s="37">
        <v>42081</v>
      </c>
      <c r="B67" s="2">
        <v>55</v>
      </c>
      <c r="C67" s="38">
        <v>364.5</v>
      </c>
    </row>
    <row r="68" spans="1:3" x14ac:dyDescent="0.35">
      <c r="A68" s="37">
        <v>42082</v>
      </c>
      <c r="B68" s="2">
        <v>24</v>
      </c>
      <c r="C68" s="38">
        <v>695</v>
      </c>
    </row>
    <row r="69" spans="1:3" x14ac:dyDescent="0.35">
      <c r="A69" s="37">
        <v>42083</v>
      </c>
      <c r="B69" s="2">
        <v>42</v>
      </c>
      <c r="C69" s="38">
        <v>462.25</v>
      </c>
    </row>
    <row r="70" spans="1:3" x14ac:dyDescent="0.35">
      <c r="A70" s="37">
        <v>42084</v>
      </c>
      <c r="B70" s="2">
        <v>38</v>
      </c>
      <c r="C70" s="38">
        <v>277.34999999999997</v>
      </c>
    </row>
    <row r="71" spans="1:3" x14ac:dyDescent="0.35">
      <c r="A71" s="37">
        <v>42085</v>
      </c>
      <c r="B71" s="2">
        <v>48</v>
      </c>
      <c r="C71" s="38">
        <v>334</v>
      </c>
    </row>
    <row r="72" spans="1:3" x14ac:dyDescent="0.35">
      <c r="A72" s="37">
        <v>42086</v>
      </c>
      <c r="B72" s="2">
        <v>40</v>
      </c>
      <c r="C72" s="38">
        <v>445.04999999999995</v>
      </c>
    </row>
    <row r="73" spans="1:3" x14ac:dyDescent="0.35">
      <c r="A73" s="37">
        <v>42087</v>
      </c>
      <c r="B73" s="2">
        <v>45</v>
      </c>
      <c r="C73" s="38">
        <v>496</v>
      </c>
    </row>
    <row r="74" spans="1:3" x14ac:dyDescent="0.35">
      <c r="A74" s="37">
        <v>42088</v>
      </c>
      <c r="B74" s="2">
        <v>45</v>
      </c>
      <c r="C74" s="38">
        <v>514</v>
      </c>
    </row>
    <row r="75" spans="1:3" x14ac:dyDescent="0.35">
      <c r="A75" s="37">
        <v>42089</v>
      </c>
      <c r="B75" s="2">
        <v>46</v>
      </c>
      <c r="C75" s="38">
        <v>350</v>
      </c>
    </row>
    <row r="76" spans="1:3" x14ac:dyDescent="0.35">
      <c r="A76" s="37">
        <v>42090</v>
      </c>
      <c r="B76" s="2">
        <v>33</v>
      </c>
      <c r="C76" s="38">
        <v>697.5</v>
      </c>
    </row>
    <row r="77" spans="1:3" x14ac:dyDescent="0.35">
      <c r="A77" s="37">
        <v>42091</v>
      </c>
      <c r="B77" s="2">
        <v>37</v>
      </c>
      <c r="C77" s="38">
        <v>258</v>
      </c>
    </row>
    <row r="78" spans="1:3" x14ac:dyDescent="0.35">
      <c r="A78" s="37">
        <v>42092</v>
      </c>
      <c r="B78" s="2">
        <v>24</v>
      </c>
      <c r="C78" s="38">
        <v>257.5</v>
      </c>
    </row>
    <row r="79" spans="1:3" x14ac:dyDescent="0.35">
      <c r="A79" s="37">
        <v>42093</v>
      </c>
      <c r="B79" s="2">
        <v>36</v>
      </c>
      <c r="C79" s="38">
        <v>313.89999999999998</v>
      </c>
    </row>
    <row r="80" spans="1:3" x14ac:dyDescent="0.35">
      <c r="A80" s="37">
        <v>42094</v>
      </c>
      <c r="B80" s="2">
        <v>37</v>
      </c>
      <c r="C80" s="38">
        <v>481.59999999999997</v>
      </c>
    </row>
    <row r="81" spans="1:3" x14ac:dyDescent="0.35">
      <c r="A81" s="37">
        <v>42095</v>
      </c>
      <c r="B81" s="2">
        <v>47</v>
      </c>
      <c r="C81" s="38">
        <v>594</v>
      </c>
    </row>
    <row r="82" spans="1:3" x14ac:dyDescent="0.35">
      <c r="A82" s="37">
        <v>42096</v>
      </c>
      <c r="B82" s="2">
        <v>64</v>
      </c>
      <c r="C82" s="38">
        <v>442.5</v>
      </c>
    </row>
    <row r="83" spans="1:3" x14ac:dyDescent="0.35">
      <c r="A83" s="37">
        <v>42097</v>
      </c>
      <c r="B83" s="2">
        <v>60</v>
      </c>
      <c r="C83" s="38">
        <v>397.5</v>
      </c>
    </row>
    <row r="84" spans="1:3" x14ac:dyDescent="0.35">
      <c r="A84" s="37">
        <v>42098</v>
      </c>
      <c r="B84" s="2">
        <v>50</v>
      </c>
      <c r="C84" s="38">
        <v>272</v>
      </c>
    </row>
    <row r="85" spans="1:3" x14ac:dyDescent="0.35">
      <c r="A85" s="37">
        <v>42099</v>
      </c>
      <c r="B85" s="2">
        <v>62</v>
      </c>
      <c r="C85" s="38">
        <v>208.5</v>
      </c>
    </row>
    <row r="86" spans="1:3" x14ac:dyDescent="0.35">
      <c r="A86" s="37">
        <v>42100</v>
      </c>
      <c r="B86" s="2">
        <v>50</v>
      </c>
      <c r="C86" s="38">
        <v>200</v>
      </c>
    </row>
    <row r="87" spans="1:3" x14ac:dyDescent="0.35">
      <c r="A87" s="37">
        <v>42101</v>
      </c>
      <c r="B87" s="2">
        <v>62</v>
      </c>
      <c r="C87" s="38">
        <v>301.5</v>
      </c>
    </row>
    <row r="88" spans="1:3" x14ac:dyDescent="0.35">
      <c r="A88" s="37">
        <v>42102</v>
      </c>
      <c r="B88" s="2">
        <v>68</v>
      </c>
      <c r="C88" s="38">
        <v>187</v>
      </c>
    </row>
    <row r="89" spans="1:3" x14ac:dyDescent="0.35">
      <c r="A89" s="37">
        <v>42103</v>
      </c>
      <c r="B89" s="2">
        <v>65</v>
      </c>
      <c r="C89" s="38">
        <v>150</v>
      </c>
    </row>
    <row r="90" spans="1:3" x14ac:dyDescent="0.35">
      <c r="A90" s="37">
        <v>42104</v>
      </c>
      <c r="B90" s="2">
        <v>57</v>
      </c>
      <c r="C90" s="38">
        <v>445.5</v>
      </c>
    </row>
    <row r="91" spans="1:3" x14ac:dyDescent="0.35">
      <c r="A91" s="37">
        <v>42105</v>
      </c>
      <c r="B91" s="2">
        <v>53</v>
      </c>
      <c r="C91" s="38">
        <v>498</v>
      </c>
    </row>
    <row r="92" spans="1:3" x14ac:dyDescent="0.35">
      <c r="A92" s="37">
        <v>42106</v>
      </c>
      <c r="B92" s="2">
        <v>43</v>
      </c>
      <c r="C92" s="38">
        <v>599.85</v>
      </c>
    </row>
    <row r="93" spans="1:3" x14ac:dyDescent="0.35">
      <c r="A93" s="37">
        <v>42107</v>
      </c>
      <c r="B93" s="2">
        <v>39</v>
      </c>
      <c r="C93" s="38">
        <v>393.45</v>
      </c>
    </row>
    <row r="94" spans="1:3" x14ac:dyDescent="0.35">
      <c r="A94" s="37">
        <v>42108</v>
      </c>
      <c r="B94" s="2">
        <v>61</v>
      </c>
      <c r="C94" s="38">
        <v>196.5</v>
      </c>
    </row>
    <row r="95" spans="1:3" x14ac:dyDescent="0.35">
      <c r="A95" s="37">
        <v>42109</v>
      </c>
      <c r="B95" s="2">
        <v>42</v>
      </c>
      <c r="C95" s="38">
        <v>457.95</v>
      </c>
    </row>
    <row r="96" spans="1:3" x14ac:dyDescent="0.35">
      <c r="A96" s="37">
        <v>42110</v>
      </c>
      <c r="B96" s="2">
        <v>42</v>
      </c>
      <c r="C96" s="38">
        <v>225.75</v>
      </c>
    </row>
    <row r="97" spans="1:3" x14ac:dyDescent="0.35">
      <c r="A97" s="37">
        <v>42111</v>
      </c>
      <c r="B97" s="2">
        <v>52</v>
      </c>
      <c r="C97" s="38">
        <v>598</v>
      </c>
    </row>
    <row r="98" spans="1:3" x14ac:dyDescent="0.35">
      <c r="A98" s="37">
        <v>42112</v>
      </c>
      <c r="B98" s="2">
        <v>68</v>
      </c>
      <c r="C98" s="38">
        <v>268</v>
      </c>
    </row>
    <row r="99" spans="1:3" x14ac:dyDescent="0.35">
      <c r="A99" s="37">
        <v>42113</v>
      </c>
      <c r="B99" s="2">
        <v>50</v>
      </c>
      <c r="C99" s="38">
        <v>468</v>
      </c>
    </row>
    <row r="100" spans="1:3" x14ac:dyDescent="0.35">
      <c r="A100" s="37">
        <v>42114</v>
      </c>
      <c r="B100" s="2">
        <v>46</v>
      </c>
      <c r="C100" s="38">
        <v>236</v>
      </c>
    </row>
    <row r="101" spans="1:3" x14ac:dyDescent="0.35">
      <c r="A101" s="37">
        <v>42115</v>
      </c>
      <c r="B101" s="2">
        <v>58</v>
      </c>
      <c r="C101" s="38">
        <v>415.5</v>
      </c>
    </row>
    <row r="102" spans="1:3" x14ac:dyDescent="0.35">
      <c r="A102" s="37">
        <v>42116</v>
      </c>
      <c r="B102" s="2">
        <v>56</v>
      </c>
      <c r="C102" s="38">
        <v>418.5</v>
      </c>
    </row>
    <row r="103" spans="1:3" x14ac:dyDescent="0.35">
      <c r="A103" s="37">
        <v>42117</v>
      </c>
      <c r="B103" s="2">
        <v>61</v>
      </c>
      <c r="C103" s="38">
        <v>279</v>
      </c>
    </row>
    <row r="104" spans="1:3" x14ac:dyDescent="0.35">
      <c r="A104" s="37">
        <v>42118</v>
      </c>
      <c r="B104" s="2">
        <v>56</v>
      </c>
      <c r="C104" s="38">
        <v>195</v>
      </c>
    </row>
    <row r="105" spans="1:3" x14ac:dyDescent="0.35">
      <c r="A105" s="37">
        <v>42119</v>
      </c>
      <c r="B105" s="2">
        <v>61</v>
      </c>
      <c r="C105" s="38">
        <v>325.5</v>
      </c>
    </row>
    <row r="106" spans="1:3" x14ac:dyDescent="0.35">
      <c r="A106" s="37">
        <v>42120</v>
      </c>
      <c r="B106" s="2">
        <v>67</v>
      </c>
      <c r="C106" s="38">
        <v>283</v>
      </c>
    </row>
    <row r="107" spans="1:3" x14ac:dyDescent="0.35">
      <c r="A107" s="37">
        <v>42121</v>
      </c>
      <c r="B107" s="2">
        <v>68</v>
      </c>
      <c r="C107" s="38">
        <v>281</v>
      </c>
    </row>
    <row r="108" spans="1:3" x14ac:dyDescent="0.35">
      <c r="A108" s="37">
        <v>42122</v>
      </c>
      <c r="B108" s="2">
        <v>61</v>
      </c>
      <c r="C108" s="38">
        <v>313.5</v>
      </c>
    </row>
    <row r="109" spans="1:3" x14ac:dyDescent="0.35">
      <c r="A109" s="37">
        <v>42123</v>
      </c>
      <c r="B109" s="2">
        <v>52</v>
      </c>
      <c r="C109" s="38">
        <v>466</v>
      </c>
    </row>
    <row r="110" spans="1:3" x14ac:dyDescent="0.35">
      <c r="A110" s="37">
        <v>42124</v>
      </c>
      <c r="B110" s="2">
        <v>63</v>
      </c>
      <c r="C110" s="38">
        <v>351</v>
      </c>
    </row>
    <row r="111" spans="1:3" x14ac:dyDescent="0.35">
      <c r="A111" s="37">
        <v>42125</v>
      </c>
      <c r="B111" s="2">
        <v>80</v>
      </c>
      <c r="C111" s="38">
        <v>226</v>
      </c>
    </row>
    <row r="112" spans="1:3" x14ac:dyDescent="0.35">
      <c r="A112" s="37">
        <v>42126</v>
      </c>
      <c r="B112" s="2">
        <v>75</v>
      </c>
      <c r="C112" s="38">
        <v>165</v>
      </c>
    </row>
    <row r="113" spans="1:3" x14ac:dyDescent="0.35">
      <c r="A113" s="37">
        <v>42127</v>
      </c>
      <c r="B113" s="2">
        <v>51</v>
      </c>
      <c r="C113" s="38">
        <v>532</v>
      </c>
    </row>
    <row r="114" spans="1:3" x14ac:dyDescent="0.35">
      <c r="A114" s="37">
        <v>42128</v>
      </c>
      <c r="B114" s="2">
        <v>44</v>
      </c>
      <c r="C114" s="38">
        <v>410</v>
      </c>
    </row>
    <row r="115" spans="1:3" x14ac:dyDescent="0.35">
      <c r="A115" s="37">
        <v>42129</v>
      </c>
      <c r="B115" s="2">
        <v>79</v>
      </c>
      <c r="C115" s="38">
        <v>121</v>
      </c>
    </row>
    <row r="116" spans="1:3" x14ac:dyDescent="0.35">
      <c r="A116" s="37">
        <v>42130</v>
      </c>
      <c r="B116" s="2">
        <v>61</v>
      </c>
      <c r="C116" s="38">
        <v>340.5</v>
      </c>
    </row>
    <row r="117" spans="1:3" x14ac:dyDescent="0.35">
      <c r="A117" s="37">
        <v>42131</v>
      </c>
      <c r="B117" s="2">
        <v>49</v>
      </c>
      <c r="C117" s="38">
        <v>264</v>
      </c>
    </row>
    <row r="118" spans="1:3" x14ac:dyDescent="0.35">
      <c r="A118" s="37">
        <v>42132</v>
      </c>
      <c r="B118" s="2">
        <v>80</v>
      </c>
      <c r="C118" s="38">
        <v>212</v>
      </c>
    </row>
    <row r="119" spans="1:3" x14ac:dyDescent="0.35">
      <c r="A119" s="37">
        <v>42133</v>
      </c>
      <c r="B119" s="2">
        <v>47</v>
      </c>
      <c r="C119" s="38">
        <v>590</v>
      </c>
    </row>
    <row r="120" spans="1:3" x14ac:dyDescent="0.35">
      <c r="A120" s="37">
        <v>42134</v>
      </c>
      <c r="B120" s="2">
        <v>77</v>
      </c>
      <c r="C120" s="38">
        <v>153</v>
      </c>
    </row>
    <row r="121" spans="1:3" x14ac:dyDescent="0.35">
      <c r="A121" s="37">
        <v>42135</v>
      </c>
      <c r="B121" s="2">
        <v>60</v>
      </c>
      <c r="C121" s="38">
        <v>202.5</v>
      </c>
    </row>
    <row r="122" spans="1:3" x14ac:dyDescent="0.35">
      <c r="A122" s="37">
        <v>42136</v>
      </c>
      <c r="B122" s="2">
        <v>54</v>
      </c>
      <c r="C122" s="38">
        <v>564</v>
      </c>
    </row>
    <row r="123" spans="1:3" x14ac:dyDescent="0.35">
      <c r="A123" s="37">
        <v>42137</v>
      </c>
      <c r="B123" s="2">
        <v>44</v>
      </c>
      <c r="C123" s="38">
        <v>326</v>
      </c>
    </row>
    <row r="124" spans="1:3" x14ac:dyDescent="0.35">
      <c r="A124" s="37">
        <v>42138</v>
      </c>
      <c r="B124" s="2">
        <v>50</v>
      </c>
      <c r="C124" s="38">
        <v>308</v>
      </c>
    </row>
    <row r="125" spans="1:3" x14ac:dyDescent="0.35">
      <c r="A125" s="37">
        <v>42139</v>
      </c>
      <c r="B125" s="2">
        <v>69</v>
      </c>
      <c r="C125" s="38">
        <v>220</v>
      </c>
    </row>
    <row r="126" spans="1:3" x14ac:dyDescent="0.35">
      <c r="A126" s="37">
        <v>42140</v>
      </c>
      <c r="B126" s="2">
        <v>59</v>
      </c>
      <c r="C126" s="38">
        <v>448.5</v>
      </c>
    </row>
    <row r="127" spans="1:3" x14ac:dyDescent="0.35">
      <c r="A127" s="37">
        <v>42141</v>
      </c>
      <c r="B127" s="2">
        <v>81</v>
      </c>
      <c r="C127" s="38">
        <v>239</v>
      </c>
    </row>
    <row r="128" spans="1:3" x14ac:dyDescent="0.35">
      <c r="A128" s="37">
        <v>42142</v>
      </c>
      <c r="B128" s="2">
        <v>82</v>
      </c>
      <c r="C128" s="38">
        <v>227</v>
      </c>
    </row>
    <row r="129" spans="1:3" x14ac:dyDescent="0.35">
      <c r="A129" s="37">
        <v>42143</v>
      </c>
      <c r="B129" s="2">
        <v>59</v>
      </c>
      <c r="C129" s="38">
        <v>222</v>
      </c>
    </row>
    <row r="130" spans="1:3" x14ac:dyDescent="0.35">
      <c r="A130" s="37">
        <v>42144</v>
      </c>
      <c r="B130" s="2">
        <v>47</v>
      </c>
      <c r="C130" s="38">
        <v>282</v>
      </c>
    </row>
    <row r="131" spans="1:3" x14ac:dyDescent="0.35">
      <c r="A131" s="37">
        <v>42145</v>
      </c>
      <c r="B131" s="2">
        <v>71</v>
      </c>
      <c r="C131" s="38">
        <v>225</v>
      </c>
    </row>
    <row r="132" spans="1:3" x14ac:dyDescent="0.35">
      <c r="A132" s="37">
        <v>42146</v>
      </c>
      <c r="B132" s="2">
        <v>45</v>
      </c>
      <c r="C132" s="38">
        <v>332</v>
      </c>
    </row>
    <row r="133" spans="1:3" x14ac:dyDescent="0.35">
      <c r="A133" s="37">
        <v>42147</v>
      </c>
      <c r="B133" s="2">
        <v>65</v>
      </c>
      <c r="C133" s="38">
        <v>178</v>
      </c>
    </row>
    <row r="134" spans="1:3" x14ac:dyDescent="0.35">
      <c r="A134" s="37">
        <v>42148</v>
      </c>
      <c r="B134" s="2">
        <v>78</v>
      </c>
      <c r="C134" s="38">
        <v>290</v>
      </c>
    </row>
    <row r="135" spans="1:3" x14ac:dyDescent="0.35">
      <c r="A135" s="37">
        <v>42149</v>
      </c>
      <c r="B135" s="2">
        <v>54</v>
      </c>
      <c r="C135" s="38">
        <v>246</v>
      </c>
    </row>
    <row r="136" spans="1:3" x14ac:dyDescent="0.35">
      <c r="A136" s="37">
        <v>42150</v>
      </c>
      <c r="B136" s="2">
        <v>46</v>
      </c>
      <c r="C136" s="38">
        <v>598</v>
      </c>
    </row>
    <row r="137" spans="1:3" x14ac:dyDescent="0.35">
      <c r="A137" s="37">
        <v>42151</v>
      </c>
      <c r="B137" s="2">
        <v>81</v>
      </c>
      <c r="C137" s="38">
        <v>186</v>
      </c>
    </row>
    <row r="138" spans="1:3" x14ac:dyDescent="0.35">
      <c r="A138" s="37">
        <v>42152</v>
      </c>
      <c r="B138" s="2">
        <v>52</v>
      </c>
      <c r="C138" s="38">
        <v>584</v>
      </c>
    </row>
    <row r="139" spans="1:3" x14ac:dyDescent="0.35">
      <c r="A139" s="37">
        <v>42153</v>
      </c>
      <c r="B139" s="2">
        <v>79</v>
      </c>
      <c r="C139" s="38">
        <v>259</v>
      </c>
    </row>
    <row r="140" spans="1:3" x14ac:dyDescent="0.35">
      <c r="A140" s="37">
        <v>42154</v>
      </c>
      <c r="B140" s="2">
        <v>77</v>
      </c>
      <c r="C140" s="38">
        <v>162</v>
      </c>
    </row>
    <row r="141" spans="1:3" x14ac:dyDescent="0.35">
      <c r="A141" s="37">
        <v>42155</v>
      </c>
      <c r="B141" s="2">
        <v>66</v>
      </c>
      <c r="C141" s="38">
        <v>162</v>
      </c>
    </row>
    <row r="142" spans="1:3" x14ac:dyDescent="0.35">
      <c r="A142" s="37">
        <v>42156</v>
      </c>
      <c r="B142" s="2">
        <v>60</v>
      </c>
      <c r="C142" s="38">
        <v>300</v>
      </c>
    </row>
    <row r="143" spans="1:3" x14ac:dyDescent="0.35">
      <c r="A143" s="37">
        <v>42157</v>
      </c>
      <c r="B143" s="2">
        <v>66</v>
      </c>
      <c r="C143" s="38">
        <v>228</v>
      </c>
    </row>
    <row r="144" spans="1:3" x14ac:dyDescent="0.35">
      <c r="A144" s="37">
        <v>42158</v>
      </c>
      <c r="B144" s="2">
        <v>63</v>
      </c>
      <c r="C144" s="38">
        <v>336</v>
      </c>
    </row>
    <row r="145" spans="1:3" x14ac:dyDescent="0.35">
      <c r="A145" s="37">
        <v>42159</v>
      </c>
      <c r="B145" s="2">
        <v>76</v>
      </c>
      <c r="C145" s="38">
        <v>164</v>
      </c>
    </row>
    <row r="146" spans="1:3" x14ac:dyDescent="0.35">
      <c r="A146" s="37">
        <v>42160</v>
      </c>
      <c r="B146" s="2">
        <v>64</v>
      </c>
      <c r="C146" s="38">
        <v>238.5</v>
      </c>
    </row>
    <row r="147" spans="1:3" x14ac:dyDescent="0.35">
      <c r="A147" s="37">
        <v>42161</v>
      </c>
      <c r="B147" s="2">
        <v>54</v>
      </c>
      <c r="C147" s="38">
        <v>548</v>
      </c>
    </row>
    <row r="148" spans="1:3" x14ac:dyDescent="0.35">
      <c r="A148" s="37">
        <v>42162</v>
      </c>
      <c r="B148" s="2">
        <v>62</v>
      </c>
      <c r="C148" s="38">
        <v>187.5</v>
      </c>
    </row>
    <row r="149" spans="1:3" x14ac:dyDescent="0.35">
      <c r="A149" s="37">
        <v>42163</v>
      </c>
      <c r="B149" s="2">
        <v>75</v>
      </c>
      <c r="C149" s="38">
        <v>208</v>
      </c>
    </row>
    <row r="150" spans="1:3" x14ac:dyDescent="0.35">
      <c r="A150" s="37">
        <v>42164</v>
      </c>
      <c r="B150" s="2">
        <v>60</v>
      </c>
      <c r="C150" s="38">
        <v>153</v>
      </c>
    </row>
    <row r="151" spans="1:3" x14ac:dyDescent="0.35">
      <c r="A151" s="37">
        <v>42165</v>
      </c>
      <c r="B151" s="2">
        <v>61</v>
      </c>
      <c r="C151" s="38">
        <v>343.5</v>
      </c>
    </row>
    <row r="152" spans="1:3" x14ac:dyDescent="0.35">
      <c r="A152" s="37">
        <v>42166</v>
      </c>
      <c r="B152" s="2">
        <v>74</v>
      </c>
      <c r="C152" s="38">
        <v>275</v>
      </c>
    </row>
    <row r="153" spans="1:3" x14ac:dyDescent="0.35">
      <c r="A153" s="37">
        <v>42167</v>
      </c>
      <c r="B153" s="2">
        <v>72</v>
      </c>
      <c r="C153" s="38">
        <v>138</v>
      </c>
    </row>
    <row r="154" spans="1:3" x14ac:dyDescent="0.35">
      <c r="A154" s="37">
        <v>42168</v>
      </c>
      <c r="B154" s="2">
        <v>77</v>
      </c>
      <c r="C154" s="38">
        <v>168</v>
      </c>
    </row>
    <row r="155" spans="1:3" x14ac:dyDescent="0.35">
      <c r="A155" s="37">
        <v>42169</v>
      </c>
      <c r="B155" s="2">
        <v>56</v>
      </c>
      <c r="C155" s="38">
        <v>289.5</v>
      </c>
    </row>
    <row r="156" spans="1:3" x14ac:dyDescent="0.35">
      <c r="A156" s="37">
        <v>42170</v>
      </c>
      <c r="B156" s="2">
        <v>73</v>
      </c>
      <c r="C156" s="38">
        <v>156</v>
      </c>
    </row>
    <row r="157" spans="1:3" x14ac:dyDescent="0.35">
      <c r="A157" s="37">
        <v>42171</v>
      </c>
      <c r="B157" s="2">
        <v>60</v>
      </c>
      <c r="C157" s="38">
        <v>345</v>
      </c>
    </row>
    <row r="158" spans="1:3" x14ac:dyDescent="0.35">
      <c r="A158" s="37">
        <v>42172</v>
      </c>
      <c r="B158" s="2">
        <v>72</v>
      </c>
      <c r="C158" s="38">
        <v>292</v>
      </c>
    </row>
    <row r="159" spans="1:3" x14ac:dyDescent="0.35">
      <c r="A159" s="37">
        <v>42173</v>
      </c>
      <c r="B159" s="2">
        <v>66</v>
      </c>
      <c r="C159" s="38">
        <v>100</v>
      </c>
    </row>
    <row r="160" spans="1:3" x14ac:dyDescent="0.35">
      <c r="A160" s="37">
        <v>42174</v>
      </c>
      <c r="B160" s="2">
        <v>57</v>
      </c>
      <c r="C160" s="38">
        <v>355.5</v>
      </c>
    </row>
    <row r="161" spans="1:3" x14ac:dyDescent="0.35">
      <c r="A161" s="37">
        <v>42175</v>
      </c>
      <c r="B161" s="2">
        <v>57</v>
      </c>
      <c r="C161" s="38">
        <v>171</v>
      </c>
    </row>
    <row r="162" spans="1:3" x14ac:dyDescent="0.35">
      <c r="A162" s="37">
        <v>42176</v>
      </c>
      <c r="B162" s="2">
        <v>78</v>
      </c>
      <c r="C162" s="38">
        <v>253</v>
      </c>
    </row>
    <row r="163" spans="1:3" x14ac:dyDescent="0.35">
      <c r="A163" s="37">
        <v>42177</v>
      </c>
      <c r="B163" s="2">
        <v>56</v>
      </c>
      <c r="C163" s="38">
        <v>303</v>
      </c>
    </row>
    <row r="164" spans="1:3" x14ac:dyDescent="0.35">
      <c r="A164" s="37">
        <v>42178</v>
      </c>
      <c r="B164" s="2">
        <v>59</v>
      </c>
      <c r="C164" s="38">
        <v>319.5</v>
      </c>
    </row>
    <row r="165" spans="1:3" x14ac:dyDescent="0.35">
      <c r="A165" s="37">
        <v>42179</v>
      </c>
      <c r="B165" s="2">
        <v>71</v>
      </c>
      <c r="C165" s="38">
        <v>115</v>
      </c>
    </row>
    <row r="166" spans="1:3" x14ac:dyDescent="0.35">
      <c r="A166" s="37">
        <v>42180</v>
      </c>
      <c r="B166" s="2">
        <v>66</v>
      </c>
      <c r="C166" s="38">
        <v>133</v>
      </c>
    </row>
    <row r="167" spans="1:3" x14ac:dyDescent="0.35">
      <c r="A167" s="37">
        <v>42181</v>
      </c>
      <c r="B167" s="2">
        <v>58</v>
      </c>
      <c r="C167" s="38">
        <v>318</v>
      </c>
    </row>
    <row r="168" spans="1:3" x14ac:dyDescent="0.35">
      <c r="A168" s="37">
        <v>42182</v>
      </c>
      <c r="B168" s="2">
        <v>67</v>
      </c>
      <c r="C168" s="38">
        <v>137</v>
      </c>
    </row>
    <row r="169" spans="1:3" x14ac:dyDescent="0.35">
      <c r="A169" s="37">
        <v>42183</v>
      </c>
      <c r="B169" s="2">
        <v>66</v>
      </c>
      <c r="C169" s="38">
        <v>275</v>
      </c>
    </row>
    <row r="170" spans="1:3" x14ac:dyDescent="0.35">
      <c r="A170" s="37">
        <v>42184</v>
      </c>
      <c r="B170" s="2">
        <v>76</v>
      </c>
      <c r="C170" s="38">
        <v>132</v>
      </c>
    </row>
    <row r="171" spans="1:3" x14ac:dyDescent="0.35">
      <c r="A171" s="37">
        <v>42185</v>
      </c>
      <c r="B171" s="2">
        <v>57</v>
      </c>
      <c r="C171" s="38">
        <v>244.5</v>
      </c>
    </row>
    <row r="172" spans="1:3" x14ac:dyDescent="0.35">
      <c r="A172" s="37">
        <v>42186</v>
      </c>
      <c r="B172" s="2">
        <v>72</v>
      </c>
      <c r="C172" s="38">
        <v>135</v>
      </c>
    </row>
    <row r="173" spans="1:3" x14ac:dyDescent="0.35">
      <c r="A173" s="37">
        <v>42187</v>
      </c>
      <c r="B173" s="2">
        <v>62</v>
      </c>
      <c r="C173" s="38">
        <v>246</v>
      </c>
    </row>
    <row r="174" spans="1:3" x14ac:dyDescent="0.35">
      <c r="A174" s="37">
        <v>42188</v>
      </c>
      <c r="B174" s="2">
        <v>79</v>
      </c>
      <c r="C174" s="38">
        <v>222</v>
      </c>
    </row>
    <row r="175" spans="1:3" x14ac:dyDescent="0.35">
      <c r="A175" s="37">
        <v>42189</v>
      </c>
      <c r="B175" s="2">
        <v>83</v>
      </c>
      <c r="C175" s="38">
        <v>297</v>
      </c>
    </row>
    <row r="176" spans="1:3" x14ac:dyDescent="0.35">
      <c r="A176" s="37">
        <v>42190</v>
      </c>
      <c r="B176" s="2">
        <v>71</v>
      </c>
      <c r="C176" s="38">
        <v>173</v>
      </c>
    </row>
    <row r="177" spans="1:3" x14ac:dyDescent="0.35">
      <c r="A177" s="37">
        <v>42191</v>
      </c>
      <c r="B177" s="2">
        <v>78</v>
      </c>
      <c r="C177" s="38">
        <v>154</v>
      </c>
    </row>
    <row r="178" spans="1:3" x14ac:dyDescent="0.35">
      <c r="A178" s="37">
        <v>42192</v>
      </c>
      <c r="B178" s="2">
        <v>70</v>
      </c>
      <c r="C178" s="38">
        <v>160</v>
      </c>
    </row>
    <row r="179" spans="1:3" x14ac:dyDescent="0.35">
      <c r="A179" s="37">
        <v>42193</v>
      </c>
      <c r="B179" s="2">
        <v>81</v>
      </c>
      <c r="C179" s="38">
        <v>139</v>
      </c>
    </row>
    <row r="180" spans="1:3" x14ac:dyDescent="0.35">
      <c r="A180" s="37">
        <v>42194</v>
      </c>
      <c r="B180" s="2">
        <v>74</v>
      </c>
      <c r="C180" s="38">
        <v>103</v>
      </c>
    </row>
    <row r="181" spans="1:3" x14ac:dyDescent="0.35">
      <c r="A181" s="37">
        <v>42195</v>
      </c>
      <c r="B181" s="2">
        <v>92</v>
      </c>
      <c r="C181" s="38">
        <v>508</v>
      </c>
    </row>
    <row r="182" spans="1:3" x14ac:dyDescent="0.35">
      <c r="A182" s="37">
        <v>42196</v>
      </c>
      <c r="B182" s="2">
        <v>78</v>
      </c>
      <c r="C182" s="38">
        <v>172</v>
      </c>
    </row>
    <row r="183" spans="1:3" x14ac:dyDescent="0.35">
      <c r="A183" s="37">
        <v>42197</v>
      </c>
      <c r="B183" s="2">
        <v>87</v>
      </c>
      <c r="C183" s="38">
        <v>429</v>
      </c>
    </row>
    <row r="184" spans="1:3" x14ac:dyDescent="0.35">
      <c r="A184" s="37">
        <v>42198</v>
      </c>
      <c r="B184" s="2">
        <v>62</v>
      </c>
      <c r="C184" s="38">
        <v>406.5</v>
      </c>
    </row>
    <row r="185" spans="1:3" x14ac:dyDescent="0.35">
      <c r="A185" s="37">
        <v>42199</v>
      </c>
      <c r="B185" s="2">
        <v>85</v>
      </c>
      <c r="C185" s="38">
        <v>340.5</v>
      </c>
    </row>
    <row r="186" spans="1:3" x14ac:dyDescent="0.35">
      <c r="A186" s="37">
        <v>42200</v>
      </c>
      <c r="B186" s="2">
        <v>92</v>
      </c>
      <c r="C186" s="38">
        <v>268</v>
      </c>
    </row>
    <row r="187" spans="1:3" x14ac:dyDescent="0.35">
      <c r="A187" s="37">
        <v>42201</v>
      </c>
      <c r="B187" s="2">
        <v>84</v>
      </c>
      <c r="C187" s="38">
        <v>235</v>
      </c>
    </row>
    <row r="188" spans="1:3" x14ac:dyDescent="0.35">
      <c r="A188" s="37">
        <v>42202</v>
      </c>
      <c r="B188" s="2">
        <v>90</v>
      </c>
      <c r="C188" s="38">
        <v>396</v>
      </c>
    </row>
    <row r="189" spans="1:3" x14ac:dyDescent="0.35">
      <c r="A189" s="37">
        <v>42203</v>
      </c>
      <c r="B189" s="2">
        <v>66</v>
      </c>
      <c r="C189" s="38">
        <v>254</v>
      </c>
    </row>
    <row r="190" spans="1:3" x14ac:dyDescent="0.35">
      <c r="A190" s="37">
        <v>42204</v>
      </c>
      <c r="B190" s="2">
        <v>67</v>
      </c>
      <c r="C190" s="38">
        <v>189</v>
      </c>
    </row>
    <row r="191" spans="1:3" x14ac:dyDescent="0.35">
      <c r="A191" s="37">
        <v>42205</v>
      </c>
      <c r="B191" s="2">
        <v>79</v>
      </c>
      <c r="C191" s="38">
        <v>293</v>
      </c>
    </row>
    <row r="192" spans="1:3" x14ac:dyDescent="0.35">
      <c r="A192" s="37">
        <v>42206</v>
      </c>
      <c r="B192" s="2">
        <v>74</v>
      </c>
      <c r="C192" s="38">
        <v>115</v>
      </c>
    </row>
    <row r="193" spans="1:3" x14ac:dyDescent="0.35">
      <c r="A193" s="37">
        <v>42207</v>
      </c>
      <c r="B193" s="2">
        <v>84</v>
      </c>
      <c r="C193" s="38">
        <v>181</v>
      </c>
    </row>
    <row r="194" spans="1:3" x14ac:dyDescent="0.35">
      <c r="A194" s="37">
        <v>42208</v>
      </c>
      <c r="B194" s="2">
        <v>73</v>
      </c>
      <c r="C194" s="38">
        <v>200</v>
      </c>
    </row>
    <row r="195" spans="1:3" x14ac:dyDescent="0.35">
      <c r="A195" s="37">
        <v>42209</v>
      </c>
      <c r="B195" s="2">
        <v>72</v>
      </c>
      <c r="C195" s="38">
        <v>234</v>
      </c>
    </row>
    <row r="196" spans="1:3" x14ac:dyDescent="0.35">
      <c r="A196" s="37">
        <v>42210</v>
      </c>
      <c r="B196" s="2">
        <v>89</v>
      </c>
      <c r="C196" s="38">
        <v>423</v>
      </c>
    </row>
    <row r="197" spans="1:3" x14ac:dyDescent="0.35">
      <c r="A197" s="37">
        <v>42211</v>
      </c>
      <c r="B197" s="2">
        <v>75</v>
      </c>
      <c r="C197" s="38">
        <v>102</v>
      </c>
    </row>
    <row r="198" spans="1:3" x14ac:dyDescent="0.35">
      <c r="A198" s="37">
        <v>42212</v>
      </c>
      <c r="B198" s="2">
        <v>80</v>
      </c>
      <c r="C198" s="38">
        <v>272</v>
      </c>
    </row>
    <row r="199" spans="1:3" x14ac:dyDescent="0.35">
      <c r="A199" s="37">
        <v>42213</v>
      </c>
      <c r="B199" s="2">
        <v>65</v>
      </c>
      <c r="C199" s="38">
        <v>159</v>
      </c>
    </row>
    <row r="200" spans="1:3" x14ac:dyDescent="0.35">
      <c r="A200" s="37">
        <v>42214</v>
      </c>
      <c r="B200" s="2">
        <v>71</v>
      </c>
      <c r="C200" s="38">
        <v>281</v>
      </c>
    </row>
    <row r="201" spans="1:3" x14ac:dyDescent="0.35">
      <c r="A201" s="37">
        <v>42215</v>
      </c>
      <c r="B201" s="2">
        <v>91</v>
      </c>
      <c r="C201" s="38">
        <v>210</v>
      </c>
    </row>
    <row r="202" spans="1:3" x14ac:dyDescent="0.35">
      <c r="A202" s="37">
        <v>42216</v>
      </c>
      <c r="B202" s="2">
        <v>89</v>
      </c>
      <c r="C202" s="38">
        <v>273</v>
      </c>
    </row>
    <row r="203" spans="1:3" x14ac:dyDescent="0.35">
      <c r="A203" s="37">
        <v>42217</v>
      </c>
      <c r="B203" s="2">
        <v>98</v>
      </c>
      <c r="C203" s="38">
        <v>310</v>
      </c>
    </row>
    <row r="204" spans="1:3" x14ac:dyDescent="0.35">
      <c r="A204" s="37">
        <v>42218</v>
      </c>
      <c r="B204" s="2">
        <v>91</v>
      </c>
      <c r="C204" s="38">
        <v>578</v>
      </c>
    </row>
    <row r="205" spans="1:3" x14ac:dyDescent="0.35">
      <c r="A205" s="37">
        <v>42219</v>
      </c>
      <c r="B205" s="2">
        <v>82</v>
      </c>
      <c r="C205" s="38">
        <v>300</v>
      </c>
    </row>
    <row r="206" spans="1:3" x14ac:dyDescent="0.35">
      <c r="A206" s="37">
        <v>42220</v>
      </c>
      <c r="B206" s="2">
        <v>93</v>
      </c>
      <c r="C206" s="38">
        <v>584</v>
      </c>
    </row>
    <row r="207" spans="1:3" x14ac:dyDescent="0.35">
      <c r="A207" s="37">
        <v>42221</v>
      </c>
      <c r="B207" s="2">
        <v>73</v>
      </c>
      <c r="C207" s="38">
        <v>159</v>
      </c>
    </row>
    <row r="208" spans="1:3" x14ac:dyDescent="0.35">
      <c r="A208" s="37">
        <v>42222</v>
      </c>
      <c r="B208" s="2">
        <v>99</v>
      </c>
      <c r="C208" s="38">
        <v>715</v>
      </c>
    </row>
    <row r="209" spans="1:3" x14ac:dyDescent="0.35">
      <c r="A209" s="37">
        <v>42223</v>
      </c>
      <c r="B209" s="2">
        <v>85</v>
      </c>
      <c r="C209" s="38">
        <v>426</v>
      </c>
    </row>
    <row r="210" spans="1:3" x14ac:dyDescent="0.35">
      <c r="A210" s="37">
        <v>42224</v>
      </c>
      <c r="B210" s="2">
        <v>71</v>
      </c>
      <c r="C210" s="38">
        <v>251</v>
      </c>
    </row>
    <row r="211" spans="1:3" x14ac:dyDescent="0.35">
      <c r="A211" s="37">
        <v>42225</v>
      </c>
      <c r="B211" s="2">
        <v>90</v>
      </c>
      <c r="C211" s="38">
        <v>294</v>
      </c>
    </row>
    <row r="212" spans="1:3" x14ac:dyDescent="0.35">
      <c r="A212" s="37">
        <v>42226</v>
      </c>
      <c r="B212" s="2">
        <v>71</v>
      </c>
      <c r="C212" s="38">
        <v>288</v>
      </c>
    </row>
    <row r="213" spans="1:3" x14ac:dyDescent="0.35">
      <c r="A213" s="37">
        <v>42227</v>
      </c>
      <c r="B213" s="2">
        <v>97</v>
      </c>
      <c r="C213" s="38">
        <v>740</v>
      </c>
    </row>
    <row r="214" spans="1:3" x14ac:dyDescent="0.35">
      <c r="A214" s="37">
        <v>42228</v>
      </c>
      <c r="B214" s="2">
        <v>100</v>
      </c>
      <c r="C214" s="38">
        <v>646.25</v>
      </c>
    </row>
    <row r="215" spans="1:3" x14ac:dyDescent="0.35">
      <c r="A215" s="37">
        <v>42229</v>
      </c>
      <c r="B215" s="2">
        <v>96</v>
      </c>
      <c r="C215" s="38">
        <v>337.5</v>
      </c>
    </row>
    <row r="216" spans="1:3" x14ac:dyDescent="0.35">
      <c r="A216" s="37">
        <v>42230</v>
      </c>
      <c r="B216" s="2">
        <v>75</v>
      </c>
      <c r="C216" s="38">
        <v>154</v>
      </c>
    </row>
    <row r="217" spans="1:3" x14ac:dyDescent="0.35">
      <c r="A217" s="37">
        <v>42231</v>
      </c>
      <c r="B217" s="2">
        <v>80</v>
      </c>
      <c r="C217" s="38">
        <v>153</v>
      </c>
    </row>
    <row r="218" spans="1:3" x14ac:dyDescent="0.35">
      <c r="A218" s="37">
        <v>42232</v>
      </c>
      <c r="B218" s="2">
        <v>74</v>
      </c>
      <c r="C218" s="38">
        <v>207</v>
      </c>
    </row>
    <row r="219" spans="1:3" x14ac:dyDescent="0.35">
      <c r="A219" s="37">
        <v>42233</v>
      </c>
      <c r="B219" s="2">
        <v>84</v>
      </c>
      <c r="C219" s="38">
        <v>151</v>
      </c>
    </row>
    <row r="220" spans="1:3" x14ac:dyDescent="0.35">
      <c r="A220" s="37">
        <v>42234</v>
      </c>
      <c r="B220" s="2">
        <v>94</v>
      </c>
      <c r="C220" s="38">
        <v>308</v>
      </c>
    </row>
    <row r="221" spans="1:3" x14ac:dyDescent="0.35">
      <c r="A221" s="37">
        <v>42235</v>
      </c>
      <c r="B221" s="2">
        <v>99</v>
      </c>
      <c r="C221" s="38">
        <v>285</v>
      </c>
    </row>
    <row r="222" spans="1:3" x14ac:dyDescent="0.35">
      <c r="A222" s="37">
        <v>42236</v>
      </c>
      <c r="B222" s="2">
        <v>94</v>
      </c>
      <c r="C222" s="38">
        <v>422</v>
      </c>
    </row>
    <row r="223" spans="1:3" x14ac:dyDescent="0.35">
      <c r="A223" s="37">
        <v>42237</v>
      </c>
      <c r="B223" s="2">
        <v>95</v>
      </c>
      <c r="C223" s="38">
        <v>400</v>
      </c>
    </row>
    <row r="224" spans="1:3" x14ac:dyDescent="0.35">
      <c r="A224" s="37">
        <v>42238</v>
      </c>
      <c r="B224" s="2">
        <v>88</v>
      </c>
      <c r="C224" s="38">
        <v>426</v>
      </c>
    </row>
    <row r="225" spans="1:3" x14ac:dyDescent="0.35">
      <c r="A225" s="37">
        <v>42239</v>
      </c>
      <c r="B225" s="2">
        <v>83</v>
      </c>
      <c r="C225" s="38">
        <v>182</v>
      </c>
    </row>
    <row r="226" spans="1:3" x14ac:dyDescent="0.35">
      <c r="A226" s="37">
        <v>42240</v>
      </c>
      <c r="B226" s="2">
        <v>89</v>
      </c>
      <c r="C226" s="38">
        <v>201</v>
      </c>
    </row>
    <row r="227" spans="1:3" x14ac:dyDescent="0.35">
      <c r="A227" s="37">
        <v>42241</v>
      </c>
      <c r="B227" s="2">
        <v>79</v>
      </c>
      <c r="C227" s="38">
        <v>294</v>
      </c>
    </row>
    <row r="228" spans="1:3" x14ac:dyDescent="0.35">
      <c r="A228" s="37">
        <v>42242</v>
      </c>
      <c r="B228" s="2">
        <v>92</v>
      </c>
      <c r="C228" s="38">
        <v>244</v>
      </c>
    </row>
    <row r="229" spans="1:3" x14ac:dyDescent="0.35">
      <c r="A229" s="37">
        <v>42243</v>
      </c>
      <c r="B229" s="2">
        <v>100</v>
      </c>
      <c r="C229" s="38">
        <v>379.5</v>
      </c>
    </row>
    <row r="230" spans="1:3" x14ac:dyDescent="0.35">
      <c r="A230" s="37">
        <v>42244</v>
      </c>
      <c r="B230" s="2">
        <v>80</v>
      </c>
      <c r="C230" s="38">
        <v>257</v>
      </c>
    </row>
    <row r="231" spans="1:3" x14ac:dyDescent="0.35">
      <c r="A231" s="37">
        <v>42245</v>
      </c>
      <c r="B231" s="2">
        <v>97</v>
      </c>
      <c r="C231" s="38">
        <v>590</v>
      </c>
    </row>
    <row r="232" spans="1:3" x14ac:dyDescent="0.35">
      <c r="A232" s="37">
        <v>42246</v>
      </c>
      <c r="B232" s="2">
        <v>70</v>
      </c>
      <c r="C232" s="38">
        <v>199</v>
      </c>
    </row>
    <row r="233" spans="1:3" x14ac:dyDescent="0.35">
      <c r="A233" s="37">
        <v>42247</v>
      </c>
      <c r="B233" s="2">
        <v>90</v>
      </c>
      <c r="C233" s="38">
        <v>248</v>
      </c>
    </row>
    <row r="234" spans="1:3" x14ac:dyDescent="0.35">
      <c r="A234" s="37">
        <v>42248</v>
      </c>
      <c r="B234" s="2">
        <v>75</v>
      </c>
      <c r="C234" s="38">
        <v>106</v>
      </c>
    </row>
    <row r="235" spans="1:3" x14ac:dyDescent="0.35">
      <c r="A235" s="37">
        <v>42249</v>
      </c>
      <c r="B235" s="2">
        <v>86</v>
      </c>
      <c r="C235" s="38">
        <v>217.5</v>
      </c>
    </row>
    <row r="236" spans="1:3" x14ac:dyDescent="0.35">
      <c r="A236" s="37">
        <v>42250</v>
      </c>
      <c r="B236" s="2">
        <v>91</v>
      </c>
      <c r="C236" s="38">
        <v>328</v>
      </c>
    </row>
    <row r="237" spans="1:3" x14ac:dyDescent="0.35">
      <c r="A237" s="37">
        <v>42251</v>
      </c>
      <c r="B237" s="2">
        <v>80</v>
      </c>
      <c r="C237" s="38">
        <v>133</v>
      </c>
    </row>
    <row r="238" spans="1:3" x14ac:dyDescent="0.35">
      <c r="A238" s="37">
        <v>42252</v>
      </c>
      <c r="B238" s="2">
        <v>73</v>
      </c>
      <c r="C238" s="38">
        <v>118</v>
      </c>
    </row>
    <row r="239" spans="1:3" x14ac:dyDescent="0.35">
      <c r="A239" s="37">
        <v>42253</v>
      </c>
      <c r="B239" s="2">
        <v>85</v>
      </c>
      <c r="C239" s="38">
        <v>442.5</v>
      </c>
    </row>
    <row r="240" spans="1:3" x14ac:dyDescent="0.35">
      <c r="A240" s="37">
        <v>42254</v>
      </c>
      <c r="B240" s="2">
        <v>95</v>
      </c>
      <c r="C240" s="38">
        <v>455</v>
      </c>
    </row>
    <row r="241" spans="1:3" x14ac:dyDescent="0.35">
      <c r="A241" s="37">
        <v>42255</v>
      </c>
      <c r="B241" s="2">
        <v>75</v>
      </c>
      <c r="C241" s="38">
        <v>188</v>
      </c>
    </row>
    <row r="242" spans="1:3" x14ac:dyDescent="0.35">
      <c r="A242" s="37">
        <v>42256</v>
      </c>
      <c r="B242" s="2">
        <v>87</v>
      </c>
      <c r="C242" s="38">
        <v>255</v>
      </c>
    </row>
    <row r="243" spans="1:3" x14ac:dyDescent="0.35">
      <c r="A243" s="37">
        <v>42257</v>
      </c>
      <c r="B243" s="2">
        <v>80</v>
      </c>
      <c r="C243" s="38">
        <v>294</v>
      </c>
    </row>
    <row r="244" spans="1:3" x14ac:dyDescent="0.35">
      <c r="A244" s="37">
        <v>42258</v>
      </c>
      <c r="B244" s="2">
        <v>88</v>
      </c>
      <c r="C244" s="38">
        <v>304.5</v>
      </c>
    </row>
    <row r="245" spans="1:3" x14ac:dyDescent="0.35">
      <c r="A245" s="37">
        <v>42259</v>
      </c>
      <c r="B245" s="2">
        <v>75</v>
      </c>
      <c r="C245" s="38">
        <v>138</v>
      </c>
    </row>
    <row r="246" spans="1:3" x14ac:dyDescent="0.35">
      <c r="A246" s="37">
        <v>42260</v>
      </c>
      <c r="B246" s="2">
        <v>68</v>
      </c>
      <c r="C246" s="38">
        <v>253</v>
      </c>
    </row>
    <row r="247" spans="1:3" x14ac:dyDescent="0.35">
      <c r="A247" s="37">
        <v>42261</v>
      </c>
      <c r="B247" s="2">
        <v>70</v>
      </c>
      <c r="C247" s="38">
        <v>180</v>
      </c>
    </row>
    <row r="248" spans="1:3" x14ac:dyDescent="0.35">
      <c r="A248" s="37">
        <v>42262</v>
      </c>
      <c r="B248" s="2">
        <v>76</v>
      </c>
      <c r="C248" s="38">
        <v>210</v>
      </c>
    </row>
    <row r="249" spans="1:3" x14ac:dyDescent="0.35">
      <c r="A249" s="37">
        <v>42263</v>
      </c>
      <c r="B249" s="2">
        <v>87</v>
      </c>
      <c r="C249" s="38">
        <v>436.5</v>
      </c>
    </row>
    <row r="250" spans="1:3" x14ac:dyDescent="0.35">
      <c r="A250" s="37">
        <v>42264</v>
      </c>
      <c r="B250" s="2">
        <v>90</v>
      </c>
      <c r="C250" s="38">
        <v>456</v>
      </c>
    </row>
    <row r="251" spans="1:3" x14ac:dyDescent="0.35">
      <c r="A251" s="37">
        <v>42265</v>
      </c>
      <c r="B251" s="2">
        <v>67</v>
      </c>
      <c r="C251" s="38">
        <v>273</v>
      </c>
    </row>
    <row r="252" spans="1:3" x14ac:dyDescent="0.35">
      <c r="A252" s="37">
        <v>42266</v>
      </c>
      <c r="B252" s="2">
        <v>70</v>
      </c>
      <c r="C252" s="38">
        <v>283</v>
      </c>
    </row>
    <row r="253" spans="1:3" x14ac:dyDescent="0.35">
      <c r="A253" s="37">
        <v>42267</v>
      </c>
      <c r="B253" s="2">
        <v>97</v>
      </c>
      <c r="C253" s="38">
        <v>345</v>
      </c>
    </row>
    <row r="254" spans="1:3" x14ac:dyDescent="0.35">
      <c r="A254" s="37">
        <v>42268</v>
      </c>
      <c r="B254" s="2">
        <v>90</v>
      </c>
      <c r="C254" s="38">
        <v>232</v>
      </c>
    </row>
    <row r="255" spans="1:3" x14ac:dyDescent="0.35">
      <c r="A255" s="37">
        <v>42269</v>
      </c>
      <c r="B255" s="2">
        <v>86</v>
      </c>
      <c r="C255" s="38">
        <v>301.5</v>
      </c>
    </row>
    <row r="256" spans="1:3" x14ac:dyDescent="0.35">
      <c r="A256" s="37">
        <v>42270</v>
      </c>
      <c r="B256" s="2">
        <v>83</v>
      </c>
      <c r="C256" s="38">
        <v>298</v>
      </c>
    </row>
    <row r="257" spans="1:3" x14ac:dyDescent="0.35">
      <c r="A257" s="37">
        <v>42271</v>
      </c>
      <c r="B257" s="2">
        <v>69</v>
      </c>
      <c r="C257" s="38">
        <v>283</v>
      </c>
    </row>
    <row r="258" spans="1:3" x14ac:dyDescent="0.35">
      <c r="A258" s="37">
        <v>42272</v>
      </c>
      <c r="B258" s="2">
        <v>68</v>
      </c>
      <c r="C258" s="38">
        <v>193</v>
      </c>
    </row>
    <row r="259" spans="1:3" x14ac:dyDescent="0.35">
      <c r="A259" s="37">
        <v>42273</v>
      </c>
      <c r="B259" s="2">
        <v>95</v>
      </c>
      <c r="C259" s="38">
        <v>742.5</v>
      </c>
    </row>
    <row r="260" spans="1:3" x14ac:dyDescent="0.35">
      <c r="A260" s="37">
        <v>42274</v>
      </c>
      <c r="B260" s="2">
        <v>93</v>
      </c>
      <c r="C260" s="38">
        <v>528</v>
      </c>
    </row>
    <row r="261" spans="1:3" x14ac:dyDescent="0.35">
      <c r="A261" s="37">
        <v>42275</v>
      </c>
      <c r="B261" s="2">
        <v>79</v>
      </c>
      <c r="C261" s="38">
        <v>204</v>
      </c>
    </row>
    <row r="262" spans="1:3" x14ac:dyDescent="0.35">
      <c r="A262" s="37">
        <v>42276</v>
      </c>
      <c r="B262" s="2">
        <v>87</v>
      </c>
      <c r="C262" s="38">
        <v>180</v>
      </c>
    </row>
    <row r="263" spans="1:3" x14ac:dyDescent="0.35">
      <c r="A263" s="37">
        <v>42277</v>
      </c>
      <c r="B263" s="2">
        <v>79</v>
      </c>
      <c r="C263" s="38">
        <v>230</v>
      </c>
    </row>
    <row r="264" spans="1:3" x14ac:dyDescent="0.35">
      <c r="A264" s="37">
        <v>42278</v>
      </c>
      <c r="B264" s="2">
        <v>85</v>
      </c>
      <c r="C264" s="38">
        <v>393</v>
      </c>
    </row>
    <row r="265" spans="1:3" x14ac:dyDescent="0.35">
      <c r="A265" s="37">
        <v>42279</v>
      </c>
      <c r="B265" s="2">
        <v>89</v>
      </c>
      <c r="C265" s="38">
        <v>310.5</v>
      </c>
    </row>
    <row r="266" spans="1:3" x14ac:dyDescent="0.35">
      <c r="A266" s="37">
        <v>42280</v>
      </c>
      <c r="B266" s="2">
        <v>71</v>
      </c>
      <c r="C266" s="38">
        <v>298</v>
      </c>
    </row>
    <row r="267" spans="1:3" x14ac:dyDescent="0.35">
      <c r="A267" s="37">
        <v>42281</v>
      </c>
      <c r="B267" s="2">
        <v>58</v>
      </c>
      <c r="C267" s="38">
        <v>424.5</v>
      </c>
    </row>
    <row r="268" spans="1:3" x14ac:dyDescent="0.35">
      <c r="A268" s="37">
        <v>42282</v>
      </c>
      <c r="B268" s="2">
        <v>66</v>
      </c>
      <c r="C268" s="38">
        <v>116</v>
      </c>
    </row>
    <row r="269" spans="1:3" x14ac:dyDescent="0.35">
      <c r="A269" s="37">
        <v>42283</v>
      </c>
      <c r="B269" s="2">
        <v>82</v>
      </c>
      <c r="C269" s="38">
        <v>288</v>
      </c>
    </row>
    <row r="270" spans="1:3" x14ac:dyDescent="0.35">
      <c r="A270" s="37">
        <v>42284</v>
      </c>
      <c r="B270" s="2">
        <v>56</v>
      </c>
      <c r="C270" s="38">
        <v>318</v>
      </c>
    </row>
    <row r="271" spans="1:3" x14ac:dyDescent="0.35">
      <c r="A271" s="37">
        <v>42285</v>
      </c>
      <c r="B271" s="2">
        <v>81</v>
      </c>
      <c r="C271" s="38">
        <v>291</v>
      </c>
    </row>
    <row r="272" spans="1:3" x14ac:dyDescent="0.35">
      <c r="A272" s="37">
        <v>42286</v>
      </c>
      <c r="B272" s="2">
        <v>57</v>
      </c>
      <c r="C272" s="38">
        <v>418.5</v>
      </c>
    </row>
    <row r="273" spans="1:3" x14ac:dyDescent="0.35">
      <c r="A273" s="37">
        <v>42287</v>
      </c>
      <c r="B273" s="2">
        <v>59</v>
      </c>
      <c r="C273" s="38">
        <v>159</v>
      </c>
    </row>
    <row r="274" spans="1:3" x14ac:dyDescent="0.35">
      <c r="A274" s="37">
        <v>42288</v>
      </c>
      <c r="B274" s="2">
        <v>54</v>
      </c>
      <c r="C274" s="38">
        <v>504</v>
      </c>
    </row>
    <row r="275" spans="1:3" x14ac:dyDescent="0.35">
      <c r="A275" s="37">
        <v>42289</v>
      </c>
      <c r="B275" s="2">
        <v>88</v>
      </c>
      <c r="C275" s="38">
        <v>231</v>
      </c>
    </row>
    <row r="276" spans="1:3" x14ac:dyDescent="0.35">
      <c r="A276" s="37">
        <v>42290</v>
      </c>
      <c r="B276" s="2">
        <v>83</v>
      </c>
      <c r="C276" s="38">
        <v>290</v>
      </c>
    </row>
    <row r="277" spans="1:3" x14ac:dyDescent="0.35">
      <c r="A277" s="37">
        <v>42291</v>
      </c>
      <c r="B277" s="2">
        <v>85</v>
      </c>
      <c r="C277" s="38">
        <v>303</v>
      </c>
    </row>
    <row r="278" spans="1:3" x14ac:dyDescent="0.35">
      <c r="A278" s="37">
        <v>42292</v>
      </c>
      <c r="B278" s="2">
        <v>85</v>
      </c>
      <c r="C278" s="38">
        <v>223.5</v>
      </c>
    </row>
    <row r="279" spans="1:3" x14ac:dyDescent="0.35">
      <c r="A279" s="37">
        <v>42293</v>
      </c>
      <c r="B279" s="2">
        <v>81</v>
      </c>
      <c r="C279" s="38">
        <v>300</v>
      </c>
    </row>
    <row r="280" spans="1:3" x14ac:dyDescent="0.35">
      <c r="A280" s="37">
        <v>42294</v>
      </c>
      <c r="B280" s="2">
        <v>73</v>
      </c>
      <c r="C280" s="38">
        <v>276</v>
      </c>
    </row>
    <row r="281" spans="1:3" x14ac:dyDescent="0.35">
      <c r="A281" s="37">
        <v>42295</v>
      </c>
      <c r="B281" s="2">
        <v>71</v>
      </c>
      <c r="C281" s="38">
        <v>142</v>
      </c>
    </row>
    <row r="282" spans="1:3" x14ac:dyDescent="0.35">
      <c r="A282" s="37">
        <v>42296</v>
      </c>
      <c r="B282" s="2">
        <v>87</v>
      </c>
      <c r="C282" s="38">
        <v>285</v>
      </c>
    </row>
    <row r="283" spans="1:3" x14ac:dyDescent="0.35">
      <c r="A283" s="37">
        <v>42297</v>
      </c>
      <c r="B283" s="2">
        <v>86</v>
      </c>
      <c r="C283" s="38">
        <v>396</v>
      </c>
    </row>
    <row r="284" spans="1:3" x14ac:dyDescent="0.35">
      <c r="A284" s="37">
        <v>42298</v>
      </c>
      <c r="B284" s="2">
        <v>79</v>
      </c>
      <c r="C284" s="38">
        <v>265</v>
      </c>
    </row>
    <row r="285" spans="1:3" x14ac:dyDescent="0.35">
      <c r="A285" s="37">
        <v>42299</v>
      </c>
      <c r="B285" s="2">
        <v>61</v>
      </c>
      <c r="C285" s="38">
        <v>151.5</v>
      </c>
    </row>
    <row r="286" spans="1:3" x14ac:dyDescent="0.35">
      <c r="A286" s="37">
        <v>42300</v>
      </c>
      <c r="B286" s="2">
        <v>60</v>
      </c>
      <c r="C286" s="38">
        <v>361.5</v>
      </c>
    </row>
    <row r="287" spans="1:3" x14ac:dyDescent="0.35">
      <c r="A287" s="37">
        <v>42301</v>
      </c>
      <c r="B287" s="2">
        <v>78</v>
      </c>
      <c r="C287" s="38">
        <v>210</v>
      </c>
    </row>
    <row r="288" spans="1:3" x14ac:dyDescent="0.35">
      <c r="A288" s="37">
        <v>42302</v>
      </c>
      <c r="B288" s="2">
        <v>81</v>
      </c>
      <c r="C288" s="38">
        <v>288</v>
      </c>
    </row>
    <row r="289" spans="1:3" x14ac:dyDescent="0.35">
      <c r="A289" s="37">
        <v>42303</v>
      </c>
      <c r="B289" s="2">
        <v>79</v>
      </c>
      <c r="C289" s="38">
        <v>174</v>
      </c>
    </row>
    <row r="290" spans="1:3" x14ac:dyDescent="0.35">
      <c r="A290" s="37">
        <v>42304</v>
      </c>
      <c r="B290" s="2">
        <v>68</v>
      </c>
      <c r="C290" s="38">
        <v>260</v>
      </c>
    </row>
    <row r="291" spans="1:3" x14ac:dyDescent="0.35">
      <c r="A291" s="37">
        <v>42305</v>
      </c>
      <c r="B291" s="2">
        <v>68</v>
      </c>
      <c r="C291" s="38">
        <v>197</v>
      </c>
    </row>
    <row r="292" spans="1:3" x14ac:dyDescent="0.35">
      <c r="A292" s="37">
        <v>42306</v>
      </c>
      <c r="B292" s="2">
        <v>60</v>
      </c>
      <c r="C292" s="38">
        <v>276</v>
      </c>
    </row>
    <row r="293" spans="1:3" x14ac:dyDescent="0.35">
      <c r="A293" s="37">
        <v>42307</v>
      </c>
      <c r="B293" s="2">
        <v>73</v>
      </c>
      <c r="C293" s="38">
        <v>137</v>
      </c>
    </row>
    <row r="294" spans="1:3" x14ac:dyDescent="0.35">
      <c r="A294" s="37">
        <v>42308</v>
      </c>
      <c r="B294" s="2">
        <v>74</v>
      </c>
      <c r="C294" s="38">
        <v>132</v>
      </c>
    </row>
    <row r="295" spans="1:3" x14ac:dyDescent="0.35">
      <c r="A295" s="37">
        <v>42309</v>
      </c>
      <c r="B295" s="2">
        <v>46</v>
      </c>
      <c r="C295" s="38">
        <v>224</v>
      </c>
    </row>
    <row r="296" spans="1:3" x14ac:dyDescent="0.35">
      <c r="A296" s="37">
        <v>42310</v>
      </c>
      <c r="B296" s="2">
        <v>66</v>
      </c>
      <c r="C296" s="38">
        <v>131</v>
      </c>
    </row>
    <row r="297" spans="1:3" x14ac:dyDescent="0.35">
      <c r="A297" s="37">
        <v>42311</v>
      </c>
      <c r="B297" s="2">
        <v>50</v>
      </c>
      <c r="C297" s="38">
        <v>210</v>
      </c>
    </row>
    <row r="298" spans="1:3" x14ac:dyDescent="0.35">
      <c r="A298" s="37">
        <v>42312</v>
      </c>
      <c r="B298" s="2">
        <v>49</v>
      </c>
      <c r="C298" s="38">
        <v>498</v>
      </c>
    </row>
    <row r="299" spans="1:3" x14ac:dyDescent="0.35">
      <c r="A299" s="37">
        <v>42313</v>
      </c>
      <c r="B299" s="2">
        <v>68</v>
      </c>
      <c r="C299" s="38">
        <v>284</v>
      </c>
    </row>
    <row r="300" spans="1:3" x14ac:dyDescent="0.35">
      <c r="A300" s="37">
        <v>42314</v>
      </c>
      <c r="B300" s="2">
        <v>63</v>
      </c>
      <c r="C300" s="38">
        <v>150</v>
      </c>
    </row>
    <row r="301" spans="1:3" x14ac:dyDescent="0.35">
      <c r="A301" s="37">
        <v>42315</v>
      </c>
      <c r="B301" s="2">
        <v>57</v>
      </c>
      <c r="C301" s="38">
        <v>289.5</v>
      </c>
    </row>
    <row r="302" spans="1:3" x14ac:dyDescent="0.35">
      <c r="A302" s="37">
        <v>42316</v>
      </c>
      <c r="B302" s="2">
        <v>62</v>
      </c>
      <c r="C302" s="38">
        <v>237</v>
      </c>
    </row>
    <row r="303" spans="1:3" x14ac:dyDescent="0.35">
      <c r="A303" s="37">
        <v>42317</v>
      </c>
      <c r="B303" s="2">
        <v>66</v>
      </c>
      <c r="C303" s="38">
        <v>136</v>
      </c>
    </row>
    <row r="304" spans="1:3" x14ac:dyDescent="0.35">
      <c r="A304" s="37">
        <v>42318</v>
      </c>
      <c r="B304" s="2">
        <v>62</v>
      </c>
      <c r="C304" s="38">
        <v>424.5</v>
      </c>
    </row>
    <row r="305" spans="1:3" x14ac:dyDescent="0.35">
      <c r="A305" s="37">
        <v>42319</v>
      </c>
      <c r="B305" s="2">
        <v>53</v>
      </c>
      <c r="C305" s="38">
        <v>574</v>
      </c>
    </row>
    <row r="306" spans="1:3" x14ac:dyDescent="0.35">
      <c r="A306" s="37">
        <v>42320</v>
      </c>
      <c r="B306" s="2">
        <v>63</v>
      </c>
      <c r="C306" s="38">
        <v>391.5</v>
      </c>
    </row>
    <row r="307" spans="1:3" x14ac:dyDescent="0.35">
      <c r="A307" s="37">
        <v>42321</v>
      </c>
      <c r="B307" s="2">
        <v>61</v>
      </c>
      <c r="C307" s="38">
        <v>382.5</v>
      </c>
    </row>
    <row r="308" spans="1:3" x14ac:dyDescent="0.35">
      <c r="A308" s="37">
        <v>42322</v>
      </c>
      <c r="B308" s="2">
        <v>64</v>
      </c>
      <c r="C308" s="38">
        <v>436.5</v>
      </c>
    </row>
    <row r="309" spans="1:3" x14ac:dyDescent="0.35">
      <c r="A309" s="37">
        <v>42323</v>
      </c>
      <c r="B309" s="2">
        <v>51</v>
      </c>
      <c r="C309" s="38">
        <v>578</v>
      </c>
    </row>
    <row r="310" spans="1:3" x14ac:dyDescent="0.35">
      <c r="A310" s="37">
        <v>42324</v>
      </c>
      <c r="B310" s="2">
        <v>56</v>
      </c>
      <c r="C310" s="38">
        <v>328.5</v>
      </c>
    </row>
    <row r="311" spans="1:3" x14ac:dyDescent="0.35">
      <c r="A311" s="37">
        <v>42325</v>
      </c>
      <c r="B311" s="2">
        <v>54</v>
      </c>
      <c r="C311" s="38">
        <v>590</v>
      </c>
    </row>
    <row r="312" spans="1:3" x14ac:dyDescent="0.35">
      <c r="A312" s="37">
        <v>42326</v>
      </c>
      <c r="B312" s="2">
        <v>53</v>
      </c>
      <c r="C312" s="38">
        <v>446</v>
      </c>
    </row>
    <row r="313" spans="1:3" x14ac:dyDescent="0.35">
      <c r="A313" s="37">
        <v>42327</v>
      </c>
      <c r="B313" s="2">
        <v>50</v>
      </c>
      <c r="C313" s="38">
        <v>226</v>
      </c>
    </row>
    <row r="314" spans="1:3" x14ac:dyDescent="0.35">
      <c r="A314" s="37">
        <v>42328</v>
      </c>
      <c r="B314" s="2">
        <v>68</v>
      </c>
      <c r="C314" s="38">
        <v>231</v>
      </c>
    </row>
    <row r="315" spans="1:3" x14ac:dyDescent="0.35">
      <c r="A315" s="37">
        <v>42329</v>
      </c>
      <c r="B315" s="2">
        <v>58</v>
      </c>
      <c r="C315" s="38">
        <v>315</v>
      </c>
    </row>
    <row r="316" spans="1:3" x14ac:dyDescent="0.35">
      <c r="A316" s="37">
        <v>42330</v>
      </c>
      <c r="B316" s="2">
        <v>49</v>
      </c>
      <c r="C316" s="38">
        <v>220</v>
      </c>
    </row>
    <row r="317" spans="1:3" x14ac:dyDescent="0.35">
      <c r="A317" s="37">
        <v>42331</v>
      </c>
      <c r="B317" s="2">
        <v>67</v>
      </c>
      <c r="C317" s="38">
        <v>264</v>
      </c>
    </row>
    <row r="318" spans="1:3" x14ac:dyDescent="0.35">
      <c r="A318" s="37">
        <v>42332</v>
      </c>
      <c r="B318" s="2">
        <v>49</v>
      </c>
      <c r="C318" s="38">
        <v>358</v>
      </c>
    </row>
    <row r="319" spans="1:3" x14ac:dyDescent="0.35">
      <c r="A319" s="37">
        <v>42333</v>
      </c>
      <c r="B319" s="2">
        <v>47</v>
      </c>
      <c r="C319" s="38">
        <v>498</v>
      </c>
    </row>
    <row r="320" spans="1:3" x14ac:dyDescent="0.35">
      <c r="A320" s="37">
        <v>42334</v>
      </c>
      <c r="B320" s="2">
        <v>49</v>
      </c>
      <c r="C320" s="38">
        <v>448</v>
      </c>
    </row>
    <row r="321" spans="1:3" x14ac:dyDescent="0.35">
      <c r="A321" s="37">
        <v>42335</v>
      </c>
      <c r="B321" s="2">
        <v>47</v>
      </c>
      <c r="C321" s="38">
        <v>578</v>
      </c>
    </row>
    <row r="322" spans="1:3" x14ac:dyDescent="0.35">
      <c r="A322" s="37">
        <v>42336</v>
      </c>
      <c r="B322" s="2">
        <v>62</v>
      </c>
      <c r="C322" s="38">
        <v>402</v>
      </c>
    </row>
    <row r="323" spans="1:3" x14ac:dyDescent="0.35">
      <c r="A323" s="37">
        <v>42337</v>
      </c>
      <c r="B323" s="2">
        <v>47</v>
      </c>
      <c r="C323" s="38">
        <v>466</v>
      </c>
    </row>
    <row r="324" spans="1:3" x14ac:dyDescent="0.35">
      <c r="A324" s="37">
        <v>42338</v>
      </c>
      <c r="B324" s="2">
        <v>49</v>
      </c>
      <c r="C324" s="38">
        <v>330</v>
      </c>
    </row>
    <row r="325" spans="1:3" x14ac:dyDescent="0.35">
      <c r="A325" s="37">
        <v>42339</v>
      </c>
      <c r="B325" s="2">
        <v>64</v>
      </c>
      <c r="C325" s="38">
        <v>214.5</v>
      </c>
    </row>
    <row r="326" spans="1:3" x14ac:dyDescent="0.35">
      <c r="A326" s="37">
        <v>42340</v>
      </c>
      <c r="B326" s="2">
        <v>62</v>
      </c>
      <c r="C326" s="38">
        <v>190.5</v>
      </c>
    </row>
    <row r="327" spans="1:3" x14ac:dyDescent="0.35">
      <c r="A327" s="37">
        <v>42341</v>
      </c>
      <c r="B327" s="2">
        <v>60</v>
      </c>
      <c r="C327" s="38">
        <v>270</v>
      </c>
    </row>
    <row r="328" spans="1:3" x14ac:dyDescent="0.35">
      <c r="A328" s="37">
        <v>42342</v>
      </c>
      <c r="B328" s="2">
        <v>66</v>
      </c>
      <c r="C328" s="38">
        <v>109</v>
      </c>
    </row>
    <row r="329" spans="1:3" x14ac:dyDescent="0.35">
      <c r="A329" s="37">
        <v>42343</v>
      </c>
      <c r="B329" s="2">
        <v>62</v>
      </c>
      <c r="C329" s="38">
        <v>384</v>
      </c>
    </row>
    <row r="330" spans="1:3" x14ac:dyDescent="0.35">
      <c r="A330" s="37">
        <v>42344</v>
      </c>
      <c r="B330" s="2">
        <v>66</v>
      </c>
      <c r="C330" s="38">
        <v>286</v>
      </c>
    </row>
    <row r="331" spans="1:3" x14ac:dyDescent="0.35">
      <c r="A331" s="37">
        <v>42345</v>
      </c>
      <c r="B331" s="2">
        <v>49</v>
      </c>
      <c r="C331" s="38">
        <v>278</v>
      </c>
    </row>
    <row r="332" spans="1:3" x14ac:dyDescent="0.35">
      <c r="A332" s="37">
        <v>42346</v>
      </c>
      <c r="B332" s="2">
        <v>62</v>
      </c>
      <c r="C332" s="38">
        <v>264</v>
      </c>
    </row>
    <row r="333" spans="1:3" x14ac:dyDescent="0.35">
      <c r="A333" s="37">
        <v>42347</v>
      </c>
      <c r="B333" s="2">
        <v>65</v>
      </c>
      <c r="C333" s="38">
        <v>179</v>
      </c>
    </row>
    <row r="334" spans="1:3" x14ac:dyDescent="0.35">
      <c r="A334" s="37">
        <v>42348</v>
      </c>
      <c r="B334" s="2">
        <v>62</v>
      </c>
      <c r="C334" s="38">
        <v>265.5</v>
      </c>
    </row>
    <row r="335" spans="1:3" x14ac:dyDescent="0.35">
      <c r="A335" s="37">
        <v>42349</v>
      </c>
      <c r="B335" s="2">
        <v>61</v>
      </c>
      <c r="C335" s="38">
        <v>357</v>
      </c>
    </row>
    <row r="336" spans="1:3" x14ac:dyDescent="0.35">
      <c r="A336" s="37">
        <v>42350</v>
      </c>
      <c r="B336" s="2">
        <v>31</v>
      </c>
      <c r="C336" s="38">
        <v>737.5</v>
      </c>
    </row>
    <row r="337" spans="1:3" x14ac:dyDescent="0.35">
      <c r="A337" s="37">
        <v>42351</v>
      </c>
      <c r="B337" s="2">
        <v>53</v>
      </c>
      <c r="C337" s="38">
        <v>272</v>
      </c>
    </row>
    <row r="338" spans="1:3" x14ac:dyDescent="0.35">
      <c r="A338" s="37">
        <v>42352</v>
      </c>
      <c r="B338" s="2">
        <v>52</v>
      </c>
      <c r="C338" s="38">
        <v>236</v>
      </c>
    </row>
    <row r="339" spans="1:3" x14ac:dyDescent="0.35">
      <c r="A339" s="37">
        <v>42353</v>
      </c>
      <c r="B339" s="2">
        <v>55</v>
      </c>
      <c r="C339" s="38">
        <v>267</v>
      </c>
    </row>
    <row r="340" spans="1:3" x14ac:dyDescent="0.35">
      <c r="A340" s="37">
        <v>42354</v>
      </c>
      <c r="B340" s="2">
        <v>61</v>
      </c>
      <c r="C340" s="38">
        <v>450</v>
      </c>
    </row>
    <row r="341" spans="1:3" x14ac:dyDescent="0.35">
      <c r="A341" s="37">
        <v>42355</v>
      </c>
      <c r="B341" s="2">
        <v>50</v>
      </c>
      <c r="C341" s="38">
        <v>486</v>
      </c>
    </row>
    <row r="342" spans="1:3" x14ac:dyDescent="0.35">
      <c r="A342" s="37">
        <v>42356</v>
      </c>
      <c r="B342" s="2">
        <v>55</v>
      </c>
      <c r="C342" s="38">
        <v>217.5</v>
      </c>
    </row>
    <row r="343" spans="1:3" x14ac:dyDescent="0.35">
      <c r="A343" s="37">
        <v>42357</v>
      </c>
      <c r="B343" s="2">
        <v>60</v>
      </c>
      <c r="C343" s="38">
        <v>274.5</v>
      </c>
    </row>
    <row r="344" spans="1:3" x14ac:dyDescent="0.35">
      <c r="A344" s="37">
        <v>42358</v>
      </c>
      <c r="B344" s="2">
        <v>43</v>
      </c>
      <c r="C344" s="38">
        <v>221.45</v>
      </c>
    </row>
    <row r="345" spans="1:3" x14ac:dyDescent="0.35">
      <c r="A345" s="37">
        <v>42359</v>
      </c>
      <c r="B345" s="2">
        <v>63</v>
      </c>
      <c r="C345" s="38">
        <v>174</v>
      </c>
    </row>
    <row r="346" spans="1:3" x14ac:dyDescent="0.35">
      <c r="A346" s="37">
        <v>42360</v>
      </c>
      <c r="B346" s="2">
        <v>49</v>
      </c>
      <c r="C346" s="38">
        <v>206</v>
      </c>
    </row>
    <row r="347" spans="1:3" x14ac:dyDescent="0.35">
      <c r="A347" s="37">
        <v>42361</v>
      </c>
      <c r="B347" s="2">
        <v>40</v>
      </c>
      <c r="C347" s="38">
        <v>539.65</v>
      </c>
    </row>
    <row r="348" spans="1:3" x14ac:dyDescent="0.35">
      <c r="A348" s="37">
        <v>42362</v>
      </c>
      <c r="B348" s="2">
        <v>33</v>
      </c>
      <c r="C348" s="38">
        <v>677.5</v>
      </c>
    </row>
    <row r="349" spans="1:3" x14ac:dyDescent="0.35">
      <c r="A349" s="37">
        <v>42363</v>
      </c>
      <c r="B349" s="2">
        <v>62</v>
      </c>
      <c r="C349" s="38">
        <v>157.5</v>
      </c>
    </row>
    <row r="350" spans="1:3" x14ac:dyDescent="0.35">
      <c r="A350" s="37">
        <v>42364</v>
      </c>
      <c r="B350" s="2">
        <v>32</v>
      </c>
      <c r="C350" s="38">
        <v>680</v>
      </c>
    </row>
    <row r="351" spans="1:3" x14ac:dyDescent="0.35">
      <c r="A351" s="37">
        <v>42365</v>
      </c>
      <c r="B351" s="2">
        <v>33</v>
      </c>
      <c r="C351" s="38">
        <v>580</v>
      </c>
    </row>
    <row r="352" spans="1:3" x14ac:dyDescent="0.35">
      <c r="A352" s="37">
        <v>42366</v>
      </c>
      <c r="B352" s="2">
        <v>52</v>
      </c>
      <c r="C352" s="38">
        <v>538</v>
      </c>
    </row>
    <row r="353" spans="1:3" x14ac:dyDescent="0.35">
      <c r="A353" s="37">
        <v>42367</v>
      </c>
      <c r="B353" s="2">
        <v>32</v>
      </c>
      <c r="C353" s="38">
        <v>252.5</v>
      </c>
    </row>
    <row r="354" spans="1:3" x14ac:dyDescent="0.35">
      <c r="A354" s="37">
        <v>42368</v>
      </c>
      <c r="B354" s="2">
        <v>59</v>
      </c>
      <c r="C354" s="38">
        <v>348</v>
      </c>
    </row>
    <row r="355" spans="1:3" x14ac:dyDescent="0.35">
      <c r="A355" s="42">
        <v>42369</v>
      </c>
      <c r="B355" s="43">
        <v>32</v>
      </c>
      <c r="C355" s="44">
        <v>387.5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54DF-5E5E-47CF-AFA5-5697C75ABDD9}">
  <dimension ref="A1:R191"/>
  <sheetViews>
    <sheetView zoomScale="80" zoomScaleNormal="80" workbookViewId="0">
      <selection activeCell="N1" sqref="N1"/>
    </sheetView>
  </sheetViews>
  <sheetFormatPr defaultRowHeight="14.5" x14ac:dyDescent="0.35"/>
  <cols>
    <col min="1" max="1" width="11.08984375" customWidth="1"/>
    <col min="3" max="3" width="11.54296875" customWidth="1"/>
    <col min="4" max="4" width="13" customWidth="1"/>
    <col min="5" max="5" width="13.81640625" bestFit="1" customWidth="1"/>
    <col min="6" max="6" width="15.36328125" customWidth="1"/>
    <col min="7" max="7" width="18" customWidth="1"/>
    <col min="9" max="9" width="18.6328125" customWidth="1"/>
    <col min="10" max="10" width="18.08984375" bestFit="1" customWidth="1"/>
    <col min="17" max="17" width="16" customWidth="1"/>
    <col min="18" max="18" width="45.08984375" customWidth="1"/>
  </cols>
  <sheetData>
    <row r="1" spans="1:18" x14ac:dyDescent="0.35">
      <c r="A1" s="29" t="s">
        <v>80</v>
      </c>
      <c r="B1" s="29" t="s">
        <v>85</v>
      </c>
      <c r="C1" s="29" t="s">
        <v>56</v>
      </c>
      <c r="D1" s="29" t="s">
        <v>95</v>
      </c>
      <c r="E1" s="35" t="s">
        <v>96</v>
      </c>
      <c r="F1" s="35" t="s">
        <v>97</v>
      </c>
      <c r="G1" s="35" t="s">
        <v>98</v>
      </c>
      <c r="Q1" s="5" t="s">
        <v>84</v>
      </c>
    </row>
    <row r="2" spans="1:18" x14ac:dyDescent="0.35">
      <c r="A2" s="27">
        <v>63566</v>
      </c>
      <c r="B2" s="27">
        <v>651334.36</v>
      </c>
      <c r="C2" s="4"/>
      <c r="D2" s="4"/>
      <c r="E2" s="4"/>
      <c r="F2" s="4"/>
      <c r="G2" s="4"/>
      <c r="I2" s="1" t="s">
        <v>10</v>
      </c>
      <c r="J2" s="4"/>
      <c r="Q2" s="29" t="s">
        <v>80</v>
      </c>
      <c r="R2" s="3" t="s">
        <v>9</v>
      </c>
    </row>
    <row r="3" spans="1:18" x14ac:dyDescent="0.35">
      <c r="A3" s="27">
        <v>50762</v>
      </c>
      <c r="B3" s="27">
        <v>527670.41999999993</v>
      </c>
      <c r="C3" s="4"/>
      <c r="D3" s="4"/>
      <c r="E3" s="4"/>
      <c r="F3" s="4"/>
      <c r="G3" s="4"/>
      <c r="I3" s="1" t="s">
        <v>11</v>
      </c>
      <c r="J3" s="4"/>
      <c r="Q3" s="29" t="s">
        <v>85</v>
      </c>
      <c r="R3" s="3" t="s">
        <v>3</v>
      </c>
    </row>
    <row r="4" spans="1:18" ht="31" x14ac:dyDescent="0.45">
      <c r="A4" s="27">
        <v>50941</v>
      </c>
      <c r="B4" s="27">
        <v>523751.3</v>
      </c>
      <c r="C4" s="4"/>
      <c r="D4" s="4"/>
      <c r="E4" s="4"/>
      <c r="F4" s="4"/>
      <c r="G4" s="4"/>
      <c r="I4" s="1" t="s">
        <v>5</v>
      </c>
      <c r="J4" s="4"/>
      <c r="Q4" s="29" t="s">
        <v>56</v>
      </c>
      <c r="R4" s="3" t="s">
        <v>69</v>
      </c>
    </row>
    <row r="5" spans="1:18" ht="31" x14ac:dyDescent="0.45">
      <c r="A5" s="27">
        <v>17597</v>
      </c>
      <c r="B5" s="27">
        <v>175466.61</v>
      </c>
      <c r="C5" s="4"/>
      <c r="D5" s="4"/>
      <c r="E5" s="4"/>
      <c r="F5" s="4"/>
      <c r="G5" s="4"/>
      <c r="I5" s="1" t="s">
        <v>6</v>
      </c>
      <c r="J5" s="4"/>
      <c r="Q5" s="29" t="s">
        <v>95</v>
      </c>
      <c r="R5" s="3" t="s">
        <v>57</v>
      </c>
    </row>
    <row r="6" spans="1:18" ht="16.5" x14ac:dyDescent="0.45">
      <c r="A6" s="27">
        <v>33029</v>
      </c>
      <c r="B6" s="27">
        <v>377977.97</v>
      </c>
      <c r="C6" s="4"/>
      <c r="D6" s="4"/>
      <c r="E6" s="4"/>
      <c r="F6" s="4"/>
      <c r="G6" s="4"/>
      <c r="I6" s="1" t="s">
        <v>7</v>
      </c>
      <c r="J6" s="4"/>
      <c r="Q6" s="35" t="s">
        <v>96</v>
      </c>
      <c r="R6" s="11" t="s">
        <v>58</v>
      </c>
    </row>
    <row r="7" spans="1:18" x14ac:dyDescent="0.35">
      <c r="A7" s="27">
        <v>58543</v>
      </c>
      <c r="B7" s="27">
        <v>520100.29</v>
      </c>
      <c r="C7" s="4"/>
      <c r="D7" s="4"/>
      <c r="E7" s="4"/>
      <c r="F7" s="4"/>
      <c r="G7" s="4"/>
      <c r="I7" s="7" t="s">
        <v>66</v>
      </c>
      <c r="J7" s="8"/>
      <c r="Q7" s="35" t="s">
        <v>97</v>
      </c>
      <c r="R7" s="11" t="s">
        <v>59</v>
      </c>
    </row>
    <row r="8" spans="1:18" x14ac:dyDescent="0.35">
      <c r="A8" s="27">
        <v>60492</v>
      </c>
      <c r="B8" s="27">
        <v>620856.28</v>
      </c>
      <c r="C8" s="4"/>
      <c r="D8" s="4"/>
      <c r="E8" s="4"/>
      <c r="F8" s="4"/>
      <c r="G8" s="4"/>
      <c r="I8" s="7" t="s">
        <v>65</v>
      </c>
      <c r="J8" s="4"/>
      <c r="Q8" s="35" t="s">
        <v>98</v>
      </c>
      <c r="R8" s="11" t="s">
        <v>60</v>
      </c>
    </row>
    <row r="9" spans="1:18" ht="31" x14ac:dyDescent="0.45">
      <c r="A9" s="27">
        <v>59686</v>
      </c>
      <c r="B9" s="27">
        <v>593739.46</v>
      </c>
      <c r="C9" s="4"/>
      <c r="D9" s="4"/>
      <c r="E9" s="4"/>
      <c r="F9" s="4"/>
      <c r="G9" s="4"/>
      <c r="I9" s="1" t="s">
        <v>8</v>
      </c>
      <c r="J9" s="9"/>
    </row>
    <row r="10" spans="1:18" ht="29" x14ac:dyDescent="0.35">
      <c r="A10" s="27">
        <v>16432</v>
      </c>
      <c r="B10" s="27">
        <v>181948.96</v>
      </c>
      <c r="C10" s="4"/>
      <c r="D10" s="4"/>
      <c r="E10" s="4"/>
      <c r="F10" s="4"/>
      <c r="G10" s="4"/>
      <c r="I10" s="7" t="s">
        <v>67</v>
      </c>
      <c r="J10" s="9"/>
      <c r="K10" t="s">
        <v>68</v>
      </c>
    </row>
    <row r="11" spans="1:18" x14ac:dyDescent="0.35">
      <c r="A11" s="27">
        <v>17262</v>
      </c>
      <c r="B11" s="27">
        <v>184643.6</v>
      </c>
      <c r="C11" s="4"/>
      <c r="D11" s="4"/>
      <c r="E11" s="4"/>
      <c r="F11" s="4"/>
      <c r="G11" s="4"/>
      <c r="I11" s="5" t="s">
        <v>16</v>
      </c>
    </row>
    <row r="12" spans="1:18" x14ac:dyDescent="0.35">
      <c r="A12" s="27">
        <v>39118</v>
      </c>
      <c r="B12" s="27">
        <v>379373.56</v>
      </c>
      <c r="C12" s="4"/>
      <c r="D12" s="4"/>
      <c r="E12" s="4"/>
      <c r="F12" s="4"/>
      <c r="G12" s="4"/>
      <c r="I12" s="10" t="s">
        <v>80</v>
      </c>
      <c r="J12" s="27">
        <v>50000</v>
      </c>
      <c r="K12" s="5" t="s">
        <v>17</v>
      </c>
    </row>
    <row r="13" spans="1:18" x14ac:dyDescent="0.35">
      <c r="A13" s="27">
        <v>36078</v>
      </c>
      <c r="B13" s="27">
        <v>238687.94</v>
      </c>
      <c r="C13" s="4"/>
      <c r="D13" s="4"/>
      <c r="E13" s="4"/>
      <c r="F13" s="4"/>
      <c r="G13" s="4"/>
      <c r="I13" s="10" t="s">
        <v>56</v>
      </c>
      <c r="J13" s="4"/>
    </row>
    <row r="14" spans="1:18" x14ac:dyDescent="0.35">
      <c r="A14" s="27">
        <v>42113</v>
      </c>
      <c r="B14" s="27">
        <v>410066.15</v>
      </c>
      <c r="C14" s="4"/>
      <c r="D14" s="4"/>
      <c r="E14" s="4"/>
      <c r="F14" s="4"/>
      <c r="G14" s="4"/>
    </row>
    <row r="15" spans="1:18" x14ac:dyDescent="0.35">
      <c r="A15" s="27">
        <v>50562</v>
      </c>
      <c r="B15" s="27">
        <v>413540.78</v>
      </c>
      <c r="C15" s="4"/>
      <c r="D15" s="4"/>
      <c r="E15" s="4"/>
      <c r="F15" s="4"/>
      <c r="G15" s="4"/>
      <c r="I15" s="10" t="s">
        <v>73</v>
      </c>
      <c r="J15" s="2"/>
    </row>
    <row r="16" spans="1:18" x14ac:dyDescent="0.35">
      <c r="A16" s="27">
        <v>38240</v>
      </c>
      <c r="B16" s="27">
        <v>340241.6</v>
      </c>
      <c r="C16" s="4"/>
      <c r="D16" s="4"/>
      <c r="E16" s="4"/>
      <c r="F16" s="4"/>
      <c r="G16" s="4"/>
      <c r="I16" s="10" t="s">
        <v>74</v>
      </c>
      <c r="J16" s="2"/>
    </row>
    <row r="17" spans="1:11" ht="29" x14ac:dyDescent="0.35">
      <c r="A17" s="27">
        <v>59870</v>
      </c>
      <c r="B17" s="27">
        <v>582843</v>
      </c>
      <c r="C17" s="4"/>
      <c r="D17" s="4"/>
      <c r="E17" s="4"/>
      <c r="F17" s="4"/>
      <c r="G17" s="4"/>
      <c r="I17" s="10" t="s">
        <v>75</v>
      </c>
      <c r="J17" s="2"/>
      <c r="K17" s="10" t="s">
        <v>47</v>
      </c>
    </row>
    <row r="18" spans="1:11" ht="29" x14ac:dyDescent="0.35">
      <c r="A18" s="27">
        <v>46056</v>
      </c>
      <c r="B18" s="27">
        <v>433185.92</v>
      </c>
      <c r="C18" s="4"/>
      <c r="D18" s="4"/>
      <c r="E18" s="4"/>
      <c r="F18" s="4"/>
      <c r="G18" s="4"/>
      <c r="I18" s="10" t="s">
        <v>64</v>
      </c>
      <c r="J18" s="4"/>
      <c r="K18" s="24"/>
    </row>
    <row r="19" spans="1:11" x14ac:dyDescent="0.35">
      <c r="A19" s="27">
        <v>33349</v>
      </c>
      <c r="B19" s="27">
        <v>270770.38</v>
      </c>
      <c r="C19" s="4"/>
      <c r="D19" s="4"/>
      <c r="E19" s="4"/>
      <c r="F19" s="4"/>
      <c r="G19" s="4"/>
    </row>
    <row r="20" spans="1:11" x14ac:dyDescent="0.35">
      <c r="A20" s="27">
        <v>16207</v>
      </c>
      <c r="B20" s="27">
        <v>164421.41999999998</v>
      </c>
      <c r="C20" s="4"/>
      <c r="D20" s="4"/>
      <c r="E20" s="4"/>
      <c r="F20" s="4"/>
      <c r="G20" s="4"/>
      <c r="I20" s="5" t="s">
        <v>83</v>
      </c>
    </row>
    <row r="21" spans="1:11" ht="29" x14ac:dyDescent="0.35">
      <c r="A21" s="27">
        <v>57077</v>
      </c>
      <c r="B21" s="27">
        <v>478077.5</v>
      </c>
      <c r="C21" s="4"/>
      <c r="D21" s="4"/>
      <c r="E21" s="4"/>
      <c r="F21" s="4"/>
      <c r="G21" s="4"/>
      <c r="I21" s="10" t="s">
        <v>61</v>
      </c>
      <c r="J21" s="4"/>
    </row>
    <row r="22" spans="1:11" ht="43.5" x14ac:dyDescent="0.35">
      <c r="A22" s="27">
        <v>30893</v>
      </c>
      <c r="B22" s="27">
        <v>393839.09</v>
      </c>
      <c r="C22" s="4"/>
      <c r="D22" s="4"/>
      <c r="E22" s="4"/>
      <c r="F22" s="4"/>
      <c r="G22" s="4"/>
      <c r="I22" s="10" t="s">
        <v>62</v>
      </c>
      <c r="J22" s="4"/>
    </row>
    <row r="23" spans="1:11" ht="29" x14ac:dyDescent="0.35">
      <c r="A23" s="27">
        <v>54153</v>
      </c>
      <c r="B23" s="27">
        <v>430154.06</v>
      </c>
      <c r="C23" s="4"/>
      <c r="D23" s="4"/>
      <c r="E23" s="4"/>
      <c r="F23" s="4"/>
      <c r="G23" s="4"/>
      <c r="I23" s="10" t="s">
        <v>63</v>
      </c>
      <c r="J23" s="4"/>
    </row>
    <row r="24" spans="1:11" ht="29" x14ac:dyDescent="0.35">
      <c r="A24" s="27">
        <v>14591</v>
      </c>
      <c r="B24" s="27">
        <v>210792.82</v>
      </c>
      <c r="C24" s="4"/>
      <c r="D24" s="4"/>
      <c r="E24" s="4"/>
      <c r="F24" s="4"/>
      <c r="G24" s="4"/>
      <c r="I24" s="7" t="s">
        <v>67</v>
      </c>
      <c r="J24" s="9"/>
      <c r="K24" s="14"/>
    </row>
    <row r="25" spans="1:11" x14ac:dyDescent="0.35">
      <c r="A25" s="27">
        <v>50138</v>
      </c>
      <c r="B25" s="27">
        <v>343808.68</v>
      </c>
      <c r="C25" s="4"/>
      <c r="D25" s="4"/>
      <c r="E25" s="4"/>
      <c r="F25" s="4"/>
      <c r="G25" s="4"/>
      <c r="J25" s="9"/>
      <c r="K25" s="15"/>
    </row>
    <row r="26" spans="1:11" x14ac:dyDescent="0.35">
      <c r="A26" s="27">
        <v>55253</v>
      </c>
      <c r="B26" s="27">
        <v>565510.49</v>
      </c>
      <c r="C26" s="4"/>
      <c r="D26" s="4"/>
      <c r="E26" s="4"/>
      <c r="F26" s="4"/>
      <c r="G26" s="4"/>
    </row>
    <row r="27" spans="1:11" x14ac:dyDescent="0.35">
      <c r="A27" s="27">
        <v>34944</v>
      </c>
      <c r="B27" s="27">
        <v>330250.88</v>
      </c>
      <c r="C27" s="4"/>
      <c r="D27" s="4"/>
      <c r="E27" s="4"/>
      <c r="F27" s="4"/>
      <c r="G27" s="4"/>
    </row>
    <row r="28" spans="1:11" x14ac:dyDescent="0.35">
      <c r="A28" s="27">
        <v>26413</v>
      </c>
      <c r="B28" s="27">
        <v>295905.03000000003</v>
      </c>
      <c r="C28" s="4"/>
      <c r="D28" s="4"/>
      <c r="E28" s="4"/>
      <c r="F28" s="4"/>
      <c r="G28" s="4"/>
    </row>
    <row r="29" spans="1:11" x14ac:dyDescent="0.35">
      <c r="A29" s="27">
        <v>54660</v>
      </c>
      <c r="B29" s="27">
        <v>562164.19999999995</v>
      </c>
      <c r="C29" s="4"/>
      <c r="D29" s="4"/>
      <c r="E29" s="4"/>
      <c r="F29" s="4"/>
      <c r="G29" s="4"/>
    </row>
    <row r="30" spans="1:11" x14ac:dyDescent="0.35">
      <c r="A30" s="27">
        <v>35887</v>
      </c>
      <c r="B30" s="27">
        <v>257067.99</v>
      </c>
      <c r="C30" s="4"/>
      <c r="D30" s="4"/>
      <c r="E30" s="4"/>
      <c r="F30" s="4"/>
      <c r="G30" s="4"/>
    </row>
    <row r="31" spans="1:11" x14ac:dyDescent="0.35">
      <c r="A31" s="27">
        <v>42021</v>
      </c>
      <c r="B31" s="27">
        <v>384066.95</v>
      </c>
      <c r="C31" s="4"/>
      <c r="D31" s="4"/>
      <c r="E31" s="4"/>
      <c r="F31" s="4"/>
      <c r="G31" s="4"/>
    </row>
    <row r="32" spans="1:11" x14ac:dyDescent="0.35">
      <c r="A32" s="27">
        <v>47349</v>
      </c>
      <c r="B32" s="27">
        <v>441576.23</v>
      </c>
      <c r="C32" s="4"/>
      <c r="D32" s="4"/>
      <c r="E32" s="4"/>
      <c r="F32" s="4"/>
      <c r="G32" s="4"/>
    </row>
    <row r="33" spans="1:7" x14ac:dyDescent="0.35">
      <c r="A33" s="27">
        <v>24364</v>
      </c>
      <c r="B33" s="27">
        <v>252221.2</v>
      </c>
      <c r="C33" s="4"/>
      <c r="D33" s="4"/>
      <c r="E33" s="4"/>
      <c r="F33" s="4"/>
      <c r="G33" s="4"/>
    </row>
    <row r="34" spans="1:7" x14ac:dyDescent="0.35">
      <c r="A34" s="27">
        <v>58406</v>
      </c>
      <c r="B34" s="27">
        <v>552875.65999999992</v>
      </c>
      <c r="C34" s="4"/>
      <c r="D34" s="4"/>
      <c r="E34" s="4"/>
      <c r="F34" s="4"/>
      <c r="G34" s="4"/>
    </row>
    <row r="35" spans="1:7" x14ac:dyDescent="0.35">
      <c r="A35" s="27">
        <v>51643</v>
      </c>
      <c r="B35" s="27">
        <v>446101.81</v>
      </c>
      <c r="C35" s="4"/>
      <c r="D35" s="4"/>
      <c r="E35" s="4"/>
      <c r="F35" s="4"/>
      <c r="G35" s="4"/>
    </row>
    <row r="36" spans="1:7" x14ac:dyDescent="0.35">
      <c r="A36" s="27">
        <v>55115</v>
      </c>
      <c r="B36" s="27">
        <v>476038.95</v>
      </c>
      <c r="C36" s="4"/>
      <c r="D36" s="4"/>
      <c r="E36" s="4"/>
      <c r="F36" s="4"/>
      <c r="G36" s="4"/>
    </row>
    <row r="37" spans="1:7" x14ac:dyDescent="0.35">
      <c r="A37" s="27">
        <v>35416</v>
      </c>
      <c r="B37" s="27">
        <v>393889.36</v>
      </c>
      <c r="C37" s="4"/>
      <c r="D37" s="4"/>
      <c r="E37" s="4"/>
      <c r="F37" s="4"/>
      <c r="G37" s="4"/>
    </row>
    <row r="38" spans="1:7" x14ac:dyDescent="0.35">
      <c r="A38" s="27">
        <v>37274</v>
      </c>
      <c r="B38" s="27">
        <v>328436.78000000003</v>
      </c>
      <c r="C38" s="4"/>
      <c r="D38" s="4"/>
      <c r="E38" s="4"/>
      <c r="F38" s="4"/>
      <c r="G38" s="4"/>
    </row>
    <row r="39" spans="1:7" x14ac:dyDescent="0.35">
      <c r="A39" s="27">
        <v>36148</v>
      </c>
      <c r="B39" s="27">
        <v>408949.64</v>
      </c>
      <c r="C39" s="4"/>
      <c r="D39" s="4"/>
      <c r="E39" s="4"/>
      <c r="F39" s="4"/>
      <c r="G39" s="4"/>
    </row>
    <row r="40" spans="1:7" x14ac:dyDescent="0.35">
      <c r="A40" s="27">
        <v>32192</v>
      </c>
      <c r="B40" s="27">
        <v>394776.32000000001</v>
      </c>
      <c r="C40" s="4"/>
      <c r="D40" s="4"/>
      <c r="E40" s="4"/>
      <c r="F40" s="4"/>
      <c r="G40" s="4"/>
    </row>
    <row r="41" spans="1:7" x14ac:dyDescent="0.35">
      <c r="A41" s="27">
        <v>51238</v>
      </c>
      <c r="B41" s="27">
        <v>455804.96</v>
      </c>
      <c r="C41" s="4"/>
      <c r="D41" s="4"/>
      <c r="E41" s="4"/>
      <c r="F41" s="4"/>
      <c r="G41" s="4"/>
    </row>
    <row r="42" spans="1:7" x14ac:dyDescent="0.35">
      <c r="A42" s="27">
        <v>59235</v>
      </c>
      <c r="B42" s="27">
        <v>526249.4</v>
      </c>
      <c r="C42" s="4"/>
      <c r="D42" s="4"/>
      <c r="E42" s="4"/>
      <c r="F42" s="4"/>
      <c r="G42" s="4"/>
    </row>
    <row r="43" spans="1:7" x14ac:dyDescent="0.35">
      <c r="A43" s="27">
        <v>59329</v>
      </c>
      <c r="B43" s="27">
        <v>562602.56000000006</v>
      </c>
      <c r="C43" s="4"/>
      <c r="D43" s="4"/>
      <c r="E43" s="4"/>
      <c r="F43" s="4"/>
      <c r="G43" s="4"/>
    </row>
    <row r="44" spans="1:7" x14ac:dyDescent="0.35">
      <c r="A44" s="27">
        <v>22739</v>
      </c>
      <c r="B44" s="27">
        <v>180749.25</v>
      </c>
      <c r="C44" s="4"/>
      <c r="D44" s="4"/>
      <c r="E44" s="4"/>
      <c r="F44" s="4"/>
      <c r="G44" s="4"/>
    </row>
    <row r="45" spans="1:7" x14ac:dyDescent="0.35">
      <c r="A45" s="27">
        <v>28654</v>
      </c>
      <c r="B45" s="27">
        <v>275506.98</v>
      </c>
      <c r="C45" s="4"/>
      <c r="D45" s="4"/>
      <c r="E45" s="4"/>
      <c r="F45" s="4"/>
      <c r="G45" s="4"/>
    </row>
    <row r="46" spans="1:7" x14ac:dyDescent="0.35">
      <c r="A46" s="27">
        <v>36786</v>
      </c>
      <c r="B46" s="27">
        <v>372981.08</v>
      </c>
      <c r="C46" s="4"/>
      <c r="D46" s="4"/>
      <c r="E46" s="4"/>
      <c r="F46" s="4"/>
      <c r="G46" s="4"/>
    </row>
    <row r="47" spans="1:7" x14ac:dyDescent="0.35">
      <c r="A47" s="27">
        <v>20813</v>
      </c>
      <c r="B47" s="27">
        <v>216087.74</v>
      </c>
      <c r="C47" s="4"/>
      <c r="D47" s="4"/>
      <c r="E47" s="4"/>
      <c r="F47" s="4"/>
      <c r="G47" s="4"/>
    </row>
    <row r="48" spans="1:7" x14ac:dyDescent="0.35">
      <c r="A48" s="27">
        <v>57259</v>
      </c>
      <c r="B48" s="27">
        <v>470281.06</v>
      </c>
      <c r="C48" s="4"/>
      <c r="D48" s="4"/>
      <c r="E48" s="4"/>
      <c r="F48" s="4"/>
      <c r="G48" s="4"/>
    </row>
    <row r="49" spans="1:7" x14ac:dyDescent="0.35">
      <c r="A49" s="27">
        <v>57707</v>
      </c>
      <c r="B49" s="27">
        <v>481071.29</v>
      </c>
      <c r="C49" s="4"/>
      <c r="D49" s="4"/>
      <c r="E49" s="4"/>
      <c r="F49" s="4"/>
      <c r="G49" s="4"/>
    </row>
    <row r="50" spans="1:7" x14ac:dyDescent="0.35">
      <c r="A50" s="27">
        <v>61539</v>
      </c>
      <c r="B50" s="27">
        <v>612466.46</v>
      </c>
      <c r="C50" s="4"/>
      <c r="D50" s="4"/>
      <c r="E50" s="4"/>
      <c r="F50" s="4"/>
      <c r="G50" s="4"/>
    </row>
    <row r="51" spans="1:7" x14ac:dyDescent="0.35">
      <c r="A51" s="27">
        <v>36635</v>
      </c>
      <c r="B51" s="27">
        <v>370922.6</v>
      </c>
      <c r="C51" s="4"/>
      <c r="D51" s="4"/>
      <c r="E51" s="4"/>
      <c r="F51" s="4"/>
      <c r="G51" s="4"/>
    </row>
    <row r="52" spans="1:7" x14ac:dyDescent="0.35">
      <c r="A52" s="27">
        <v>39086</v>
      </c>
      <c r="B52" s="27">
        <v>448677.2</v>
      </c>
      <c r="C52" s="4"/>
      <c r="D52" s="4"/>
      <c r="E52" s="4"/>
      <c r="F52" s="4"/>
      <c r="G52" s="4"/>
    </row>
    <row r="53" spans="1:7" x14ac:dyDescent="0.35">
      <c r="A53" s="27">
        <v>33062</v>
      </c>
      <c r="B53" s="27">
        <v>259282.46</v>
      </c>
      <c r="C53" s="4"/>
      <c r="D53" s="4"/>
      <c r="E53" s="4"/>
      <c r="F53" s="4"/>
      <c r="G53" s="4"/>
    </row>
    <row r="54" spans="1:7" x14ac:dyDescent="0.35">
      <c r="A54" s="27">
        <v>42144</v>
      </c>
      <c r="B54" s="27">
        <v>354279.67999999999</v>
      </c>
      <c r="C54" s="4"/>
      <c r="D54" s="4"/>
      <c r="E54" s="4"/>
      <c r="F54" s="4"/>
      <c r="G54" s="4"/>
    </row>
    <row r="55" spans="1:7" x14ac:dyDescent="0.35">
      <c r="A55" s="27">
        <v>18828</v>
      </c>
      <c r="B55" s="27">
        <v>185749.88</v>
      </c>
      <c r="C55" s="4"/>
      <c r="D55" s="4"/>
      <c r="E55" s="4"/>
      <c r="F55" s="4"/>
      <c r="G55" s="4"/>
    </row>
    <row r="56" spans="1:7" x14ac:dyDescent="0.35">
      <c r="A56" s="27">
        <v>57070</v>
      </c>
      <c r="B56" s="27">
        <v>415818.7</v>
      </c>
      <c r="C56" s="4"/>
      <c r="D56" s="4"/>
      <c r="E56" s="4"/>
      <c r="F56" s="4"/>
      <c r="G56" s="4"/>
    </row>
    <row r="57" spans="1:7" x14ac:dyDescent="0.35">
      <c r="A57" s="27">
        <v>27991</v>
      </c>
      <c r="B57" s="27">
        <v>252095.02</v>
      </c>
      <c r="C57" s="4"/>
      <c r="D57" s="4"/>
      <c r="E57" s="4"/>
      <c r="F57" s="4"/>
      <c r="G57" s="4"/>
    </row>
    <row r="58" spans="1:7" x14ac:dyDescent="0.35">
      <c r="A58" s="27">
        <v>37876</v>
      </c>
      <c r="B58" s="27">
        <v>329524.88</v>
      </c>
      <c r="C58" s="4"/>
      <c r="D58" s="4"/>
      <c r="E58" s="4"/>
      <c r="F58" s="4"/>
      <c r="G58" s="4"/>
    </row>
    <row r="59" spans="1:7" x14ac:dyDescent="0.35">
      <c r="A59" s="27">
        <v>16134</v>
      </c>
      <c r="B59" s="27">
        <v>233120.9</v>
      </c>
      <c r="C59" s="4"/>
      <c r="D59" s="4"/>
      <c r="E59" s="4"/>
      <c r="F59" s="4"/>
      <c r="G59" s="4"/>
    </row>
    <row r="60" spans="1:7" x14ac:dyDescent="0.35">
      <c r="A60" s="27">
        <v>55466</v>
      </c>
      <c r="B60" s="27">
        <v>376140.08</v>
      </c>
      <c r="C60" s="4"/>
      <c r="D60" s="4"/>
      <c r="E60" s="4"/>
      <c r="F60" s="4"/>
      <c r="G60" s="4"/>
    </row>
    <row r="61" spans="1:7" x14ac:dyDescent="0.35">
      <c r="A61" s="27">
        <v>26100</v>
      </c>
      <c r="B61" s="27">
        <v>208166</v>
      </c>
      <c r="C61" s="4"/>
      <c r="D61" s="4"/>
      <c r="E61" s="4"/>
      <c r="F61" s="4"/>
      <c r="G61" s="4"/>
    </row>
    <row r="62" spans="1:7" x14ac:dyDescent="0.35">
      <c r="A62" s="27">
        <v>23787</v>
      </c>
      <c r="B62" s="27">
        <v>226261.67</v>
      </c>
      <c r="C62" s="4"/>
      <c r="D62" s="4"/>
      <c r="E62" s="4"/>
      <c r="F62" s="4"/>
      <c r="G62" s="4"/>
    </row>
    <row r="63" spans="1:7" x14ac:dyDescent="0.35">
      <c r="A63" s="27">
        <v>30895</v>
      </c>
      <c r="B63" s="27">
        <v>249581.7</v>
      </c>
      <c r="C63" s="4"/>
      <c r="D63" s="4"/>
      <c r="E63" s="4"/>
      <c r="F63" s="4"/>
      <c r="G63" s="4"/>
    </row>
    <row r="64" spans="1:7" x14ac:dyDescent="0.35">
      <c r="A64" s="27">
        <v>31845</v>
      </c>
      <c r="B64" s="27">
        <v>278010.2</v>
      </c>
      <c r="C64" s="4"/>
      <c r="D64" s="4"/>
      <c r="E64" s="4"/>
      <c r="F64" s="4"/>
      <c r="G64" s="4"/>
    </row>
    <row r="65" spans="1:7" x14ac:dyDescent="0.35">
      <c r="A65" s="27">
        <v>50618</v>
      </c>
      <c r="B65" s="27">
        <v>537451.34000000008</v>
      </c>
      <c r="C65" s="4"/>
      <c r="D65" s="4"/>
      <c r="E65" s="4"/>
      <c r="F65" s="4"/>
      <c r="G65" s="4"/>
    </row>
    <row r="66" spans="1:7" x14ac:dyDescent="0.35">
      <c r="A66" s="27">
        <v>62293</v>
      </c>
      <c r="B66" s="27">
        <v>448052.27</v>
      </c>
      <c r="C66" s="4"/>
      <c r="D66" s="4"/>
      <c r="E66" s="4"/>
      <c r="F66" s="4"/>
      <c r="G66" s="4"/>
    </row>
    <row r="67" spans="1:7" x14ac:dyDescent="0.35">
      <c r="A67" s="27">
        <v>61228</v>
      </c>
      <c r="B67" s="27">
        <v>519618.76</v>
      </c>
      <c r="C67" s="4"/>
      <c r="D67" s="4"/>
      <c r="E67" s="4"/>
      <c r="F67" s="4"/>
      <c r="G67" s="4"/>
    </row>
    <row r="68" spans="1:7" x14ac:dyDescent="0.35">
      <c r="A68" s="27">
        <v>32558</v>
      </c>
      <c r="B68" s="27">
        <v>364510.28</v>
      </c>
      <c r="C68" s="4"/>
      <c r="D68" s="4"/>
      <c r="E68" s="4"/>
      <c r="F68" s="4"/>
      <c r="G68" s="4"/>
    </row>
    <row r="69" spans="1:7" x14ac:dyDescent="0.35">
      <c r="A69" s="27">
        <v>40694</v>
      </c>
      <c r="B69" s="27">
        <v>351135.6</v>
      </c>
      <c r="C69" s="4"/>
      <c r="D69" s="4"/>
      <c r="E69" s="4"/>
      <c r="F69" s="4"/>
      <c r="G69" s="4"/>
    </row>
    <row r="70" spans="1:7" x14ac:dyDescent="0.35">
      <c r="A70" s="27">
        <v>46333</v>
      </c>
      <c r="B70" s="27">
        <v>390547.55</v>
      </c>
      <c r="C70" s="4"/>
      <c r="D70" s="4"/>
      <c r="E70" s="4"/>
      <c r="F70" s="4"/>
      <c r="G70" s="4"/>
    </row>
    <row r="71" spans="1:7" x14ac:dyDescent="0.35">
      <c r="A71" s="27">
        <v>28415</v>
      </c>
      <c r="B71" s="27">
        <v>234129.2</v>
      </c>
      <c r="C71" s="4"/>
      <c r="D71" s="4"/>
      <c r="E71" s="4"/>
      <c r="F71" s="4"/>
      <c r="G71" s="4"/>
    </row>
    <row r="72" spans="1:7" x14ac:dyDescent="0.35">
      <c r="A72" s="27">
        <v>19993</v>
      </c>
      <c r="B72" s="27">
        <v>224538.89</v>
      </c>
      <c r="C72" s="4"/>
      <c r="D72" s="4"/>
      <c r="E72" s="4"/>
      <c r="F72" s="4"/>
      <c r="G72" s="4"/>
    </row>
    <row r="73" spans="1:7" x14ac:dyDescent="0.35">
      <c r="A73" s="27">
        <v>34414</v>
      </c>
      <c r="B73" s="27">
        <v>248912.92</v>
      </c>
      <c r="C73" s="4"/>
      <c r="D73" s="4"/>
      <c r="E73" s="4"/>
      <c r="F73" s="4"/>
      <c r="G73" s="4"/>
    </row>
    <row r="74" spans="1:7" x14ac:dyDescent="0.35">
      <c r="A74" s="27">
        <v>52078</v>
      </c>
      <c r="B74" s="27">
        <v>328096.52</v>
      </c>
      <c r="C74" s="4"/>
      <c r="D74" s="4"/>
      <c r="E74" s="4"/>
      <c r="F74" s="4"/>
      <c r="G74" s="4"/>
    </row>
    <row r="75" spans="1:7" x14ac:dyDescent="0.35">
      <c r="A75" s="27">
        <v>24507</v>
      </c>
      <c r="B75" s="27">
        <v>262965.82999999996</v>
      </c>
      <c r="C75" s="4"/>
      <c r="D75" s="4"/>
      <c r="E75" s="4"/>
      <c r="F75" s="4"/>
      <c r="G75" s="4"/>
    </row>
    <row r="76" spans="1:7" x14ac:dyDescent="0.35">
      <c r="A76" s="27">
        <v>28516</v>
      </c>
      <c r="B76" s="27">
        <v>334304.52</v>
      </c>
      <c r="C76" s="4"/>
      <c r="D76" s="4"/>
      <c r="E76" s="4"/>
      <c r="F76" s="4"/>
      <c r="G76" s="4"/>
    </row>
    <row r="77" spans="1:7" x14ac:dyDescent="0.35">
      <c r="A77" s="27">
        <v>17554</v>
      </c>
      <c r="B77" s="27">
        <v>216060.84</v>
      </c>
      <c r="C77" s="4"/>
      <c r="D77" s="4"/>
      <c r="E77" s="4"/>
      <c r="F77" s="4"/>
      <c r="G77" s="4"/>
    </row>
    <row r="78" spans="1:7" x14ac:dyDescent="0.35">
      <c r="A78" s="27">
        <v>16662</v>
      </c>
      <c r="B78" s="27">
        <v>183462.62</v>
      </c>
      <c r="C78" s="4"/>
      <c r="D78" s="4"/>
      <c r="E78" s="4"/>
      <c r="F78" s="4"/>
      <c r="G78" s="4"/>
    </row>
    <row r="79" spans="1:7" x14ac:dyDescent="0.35">
      <c r="A79" s="27">
        <v>57162</v>
      </c>
      <c r="B79" s="27">
        <v>517013.54</v>
      </c>
      <c r="C79" s="4"/>
      <c r="D79" s="4"/>
      <c r="E79" s="4"/>
      <c r="F79" s="4"/>
      <c r="G79" s="4"/>
    </row>
    <row r="80" spans="1:7" x14ac:dyDescent="0.35">
      <c r="A80" s="27">
        <v>57297</v>
      </c>
      <c r="B80" s="27">
        <v>731834.3</v>
      </c>
      <c r="C80" s="4"/>
      <c r="D80" s="4"/>
      <c r="E80" s="4"/>
      <c r="F80" s="4"/>
      <c r="G80" s="4"/>
    </row>
    <row r="81" spans="1:7" x14ac:dyDescent="0.35">
      <c r="A81" s="27">
        <v>64112</v>
      </c>
      <c r="B81" s="27">
        <v>439159.84</v>
      </c>
      <c r="C81" s="4"/>
      <c r="D81" s="4"/>
      <c r="E81" s="4"/>
      <c r="F81" s="4"/>
      <c r="G81" s="4"/>
    </row>
    <row r="82" spans="1:7" x14ac:dyDescent="0.35">
      <c r="A82" s="27">
        <v>37237</v>
      </c>
      <c r="B82" s="27">
        <v>453649.08</v>
      </c>
      <c r="C82" s="4"/>
      <c r="D82" s="4"/>
      <c r="E82" s="4"/>
      <c r="F82" s="4"/>
      <c r="G82" s="4"/>
    </row>
    <row r="83" spans="1:7" x14ac:dyDescent="0.35">
      <c r="A83" s="27">
        <v>55058</v>
      </c>
      <c r="B83" s="27">
        <v>495969.8</v>
      </c>
      <c r="C83" s="4"/>
      <c r="D83" s="4"/>
      <c r="E83" s="4"/>
      <c r="F83" s="4"/>
      <c r="G83" s="4"/>
    </row>
    <row r="84" spans="1:7" x14ac:dyDescent="0.35">
      <c r="A84" s="27">
        <v>30791</v>
      </c>
      <c r="B84" s="27">
        <v>306489.03000000003</v>
      </c>
      <c r="C84" s="4"/>
      <c r="D84" s="4"/>
      <c r="E84" s="4"/>
      <c r="F84" s="4"/>
      <c r="G84" s="4"/>
    </row>
    <row r="85" spans="1:7" x14ac:dyDescent="0.35">
      <c r="A85" s="27">
        <v>19784</v>
      </c>
      <c r="B85" s="27">
        <v>226868.96</v>
      </c>
      <c r="C85" s="4"/>
      <c r="D85" s="4"/>
      <c r="E85" s="4"/>
      <c r="F85" s="4"/>
      <c r="G85" s="4"/>
    </row>
    <row r="86" spans="1:7" x14ac:dyDescent="0.35">
      <c r="A86" s="27">
        <v>32463</v>
      </c>
      <c r="B86" s="27">
        <v>316845.86</v>
      </c>
      <c r="C86" s="4"/>
      <c r="D86" s="4"/>
      <c r="E86" s="4"/>
      <c r="F86" s="4"/>
      <c r="G86" s="4"/>
    </row>
    <row r="87" spans="1:7" x14ac:dyDescent="0.35">
      <c r="A87" s="27">
        <v>59364</v>
      </c>
      <c r="B87" s="27">
        <v>496417.28000000003</v>
      </c>
      <c r="C87" s="4"/>
      <c r="D87" s="4"/>
      <c r="E87" s="4"/>
      <c r="F87" s="4"/>
      <c r="G87" s="4"/>
    </row>
    <row r="88" spans="1:7" x14ac:dyDescent="0.35">
      <c r="A88" s="27">
        <v>64632</v>
      </c>
      <c r="B88" s="27">
        <v>527881.68000000005</v>
      </c>
      <c r="C88" s="4"/>
      <c r="D88" s="4"/>
      <c r="E88" s="4"/>
      <c r="F88" s="4"/>
      <c r="G88" s="4"/>
    </row>
    <row r="89" spans="1:7" x14ac:dyDescent="0.35">
      <c r="A89" s="27">
        <v>58106</v>
      </c>
      <c r="B89" s="27">
        <v>535766.15999999992</v>
      </c>
      <c r="C89" s="4"/>
      <c r="D89" s="4"/>
      <c r="E89" s="4"/>
      <c r="F89" s="4"/>
      <c r="G89" s="4"/>
    </row>
    <row r="90" spans="1:7" x14ac:dyDescent="0.35">
      <c r="A90" s="27">
        <v>60333</v>
      </c>
      <c r="B90" s="27">
        <v>469314.35</v>
      </c>
      <c r="C90" s="4"/>
      <c r="D90" s="4"/>
      <c r="E90" s="4"/>
      <c r="F90" s="4"/>
      <c r="G90" s="4"/>
    </row>
    <row r="91" spans="1:7" x14ac:dyDescent="0.35">
      <c r="A91" s="27">
        <v>58353</v>
      </c>
      <c r="B91" s="27">
        <v>558254.63</v>
      </c>
      <c r="C91" s="4"/>
      <c r="D91" s="4"/>
      <c r="E91" s="4"/>
      <c r="F91" s="4"/>
      <c r="G91" s="4"/>
    </row>
    <row r="92" spans="1:7" x14ac:dyDescent="0.35">
      <c r="A92" s="27">
        <v>22672</v>
      </c>
      <c r="B92" s="27">
        <v>197141.28</v>
      </c>
      <c r="C92" s="4"/>
      <c r="D92" s="4"/>
      <c r="E92" s="4"/>
      <c r="F92" s="4"/>
      <c r="G92" s="4"/>
    </row>
    <row r="93" spans="1:7" x14ac:dyDescent="0.35">
      <c r="A93" s="27">
        <v>64325</v>
      </c>
      <c r="B93" s="27">
        <v>563313.5</v>
      </c>
      <c r="C93" s="4"/>
      <c r="D93" s="4"/>
      <c r="E93" s="4"/>
      <c r="F93" s="4"/>
      <c r="G93" s="4"/>
    </row>
    <row r="94" spans="1:7" x14ac:dyDescent="0.35">
      <c r="A94" s="27">
        <v>32326</v>
      </c>
      <c r="B94" s="27">
        <v>365825.02</v>
      </c>
      <c r="C94" s="4"/>
      <c r="D94" s="4"/>
      <c r="E94" s="4"/>
      <c r="F94" s="4"/>
      <c r="G94" s="4"/>
    </row>
    <row r="95" spans="1:7" x14ac:dyDescent="0.35">
      <c r="A95" s="27">
        <v>16138</v>
      </c>
      <c r="B95" s="27">
        <v>206538.6</v>
      </c>
      <c r="C95" s="4"/>
      <c r="D95" s="4"/>
      <c r="E95" s="4"/>
      <c r="F95" s="4"/>
      <c r="G95" s="4"/>
    </row>
    <row r="96" spans="1:7" x14ac:dyDescent="0.35">
      <c r="A96" s="27">
        <v>34957</v>
      </c>
      <c r="B96" s="27">
        <v>320916.75</v>
      </c>
      <c r="C96" s="4"/>
      <c r="D96" s="4"/>
      <c r="E96" s="4"/>
      <c r="F96" s="4"/>
      <c r="G96" s="4"/>
    </row>
    <row r="97" spans="1:7" x14ac:dyDescent="0.35">
      <c r="A97" s="27">
        <v>26159</v>
      </c>
      <c r="B97" s="27">
        <v>294325.06</v>
      </c>
      <c r="C97" s="4"/>
      <c r="D97" s="4"/>
      <c r="E97" s="4"/>
      <c r="F97" s="4"/>
      <c r="G97" s="4"/>
    </row>
    <row r="98" spans="1:7" x14ac:dyDescent="0.35">
      <c r="A98" s="27">
        <v>42098</v>
      </c>
      <c r="B98" s="27">
        <v>329951.7</v>
      </c>
      <c r="C98" s="4"/>
      <c r="D98" s="4"/>
      <c r="E98" s="4"/>
      <c r="F98" s="4"/>
      <c r="G98" s="4"/>
    </row>
    <row r="99" spans="1:7" x14ac:dyDescent="0.35">
      <c r="A99" s="27">
        <v>20582</v>
      </c>
      <c r="B99" s="27">
        <v>161277.70000000001</v>
      </c>
      <c r="C99" s="4"/>
      <c r="D99" s="4"/>
      <c r="E99" s="4"/>
      <c r="F99" s="4"/>
      <c r="G99" s="4"/>
    </row>
    <row r="100" spans="1:7" x14ac:dyDescent="0.35">
      <c r="A100" s="27">
        <v>45614</v>
      </c>
      <c r="B100" s="27">
        <v>428140.06</v>
      </c>
      <c r="C100" s="4"/>
      <c r="D100" s="4"/>
      <c r="E100" s="4"/>
      <c r="F100" s="4"/>
      <c r="G100" s="4"/>
    </row>
    <row r="101" spans="1:7" x14ac:dyDescent="0.35">
      <c r="A101" s="27">
        <v>42729</v>
      </c>
      <c r="B101" s="27">
        <v>433279.13</v>
      </c>
      <c r="C101" s="4"/>
      <c r="D101" s="4"/>
      <c r="E101" s="4"/>
      <c r="F101" s="4"/>
      <c r="G101" s="4"/>
    </row>
    <row r="102" spans="1:7" x14ac:dyDescent="0.35">
      <c r="A102" s="27">
        <v>40053</v>
      </c>
      <c r="B102" s="27">
        <v>346792.73</v>
      </c>
      <c r="C102" s="4"/>
      <c r="D102" s="4"/>
      <c r="E102" s="4"/>
      <c r="F102" s="4"/>
      <c r="G102" s="4"/>
    </row>
    <row r="103" spans="1:7" x14ac:dyDescent="0.35">
      <c r="A103" s="27">
        <v>51749</v>
      </c>
      <c r="B103" s="27">
        <v>540063.03</v>
      </c>
      <c r="C103" s="4"/>
      <c r="D103" s="4"/>
      <c r="E103" s="4"/>
      <c r="F103" s="4"/>
      <c r="G103" s="4"/>
    </row>
    <row r="104" spans="1:7" x14ac:dyDescent="0.35">
      <c r="A104" s="27">
        <v>59753</v>
      </c>
      <c r="B104" s="27">
        <v>588972.06000000006</v>
      </c>
      <c r="C104" s="4"/>
      <c r="D104" s="4"/>
      <c r="E104" s="4"/>
      <c r="F104" s="4"/>
      <c r="G104" s="4"/>
    </row>
    <row r="105" spans="1:7" x14ac:dyDescent="0.35">
      <c r="A105" s="27">
        <v>34045</v>
      </c>
      <c r="B105" s="27">
        <v>290698.15000000002</v>
      </c>
      <c r="C105" s="4"/>
      <c r="D105" s="4"/>
      <c r="E105" s="4"/>
      <c r="F105" s="4"/>
      <c r="G105" s="4"/>
    </row>
    <row r="106" spans="1:7" x14ac:dyDescent="0.35">
      <c r="A106" s="27">
        <v>56384</v>
      </c>
      <c r="B106" s="27">
        <v>544487.67999999993</v>
      </c>
      <c r="C106" s="4"/>
      <c r="D106" s="4"/>
      <c r="E106" s="4"/>
      <c r="F106" s="4"/>
      <c r="G106" s="4"/>
    </row>
    <row r="107" spans="1:7" x14ac:dyDescent="0.35">
      <c r="A107" s="27">
        <v>33242</v>
      </c>
      <c r="B107" s="27">
        <v>206569.82</v>
      </c>
      <c r="C107" s="4"/>
      <c r="D107" s="4"/>
      <c r="E107" s="4"/>
      <c r="F107" s="4"/>
      <c r="G107" s="4"/>
    </row>
    <row r="108" spans="1:7" x14ac:dyDescent="0.35">
      <c r="A108" s="27">
        <v>49060</v>
      </c>
      <c r="B108" s="27">
        <v>550902.6</v>
      </c>
      <c r="C108" s="4"/>
      <c r="D108" s="4"/>
      <c r="E108" s="4"/>
      <c r="F108" s="4"/>
      <c r="G108" s="4"/>
    </row>
    <row r="109" spans="1:7" x14ac:dyDescent="0.35">
      <c r="A109" s="27">
        <v>38219</v>
      </c>
      <c r="B109" s="27">
        <v>321737.09000000003</v>
      </c>
      <c r="C109" s="4"/>
      <c r="D109" s="4"/>
      <c r="E109" s="4"/>
      <c r="F109" s="4"/>
      <c r="G109" s="4"/>
    </row>
    <row r="110" spans="1:7" x14ac:dyDescent="0.35">
      <c r="A110" s="27">
        <v>56891</v>
      </c>
      <c r="B110" s="27">
        <v>568845.91999999993</v>
      </c>
      <c r="C110" s="4"/>
      <c r="D110" s="4"/>
      <c r="E110" s="4"/>
      <c r="F110" s="4"/>
      <c r="G110" s="4"/>
    </row>
    <row r="111" spans="1:7" x14ac:dyDescent="0.35">
      <c r="A111" s="27">
        <v>52906</v>
      </c>
      <c r="B111" s="27">
        <v>426690.72</v>
      </c>
      <c r="C111" s="4"/>
      <c r="D111" s="4"/>
      <c r="E111" s="4"/>
      <c r="F111" s="4"/>
      <c r="G111" s="4"/>
    </row>
    <row r="112" spans="1:7" x14ac:dyDescent="0.35">
      <c r="A112" s="27">
        <v>44835</v>
      </c>
      <c r="B112" s="27">
        <v>430649.15</v>
      </c>
      <c r="C112" s="4"/>
      <c r="D112" s="4"/>
      <c r="E112" s="4"/>
      <c r="F112" s="4"/>
      <c r="G112" s="4"/>
    </row>
    <row r="113" spans="1:7" x14ac:dyDescent="0.35">
      <c r="A113" s="27">
        <v>45028</v>
      </c>
      <c r="B113" s="27">
        <v>400768.12</v>
      </c>
      <c r="C113" s="4"/>
      <c r="D113" s="4"/>
      <c r="E113" s="4"/>
      <c r="F113" s="4"/>
      <c r="G113" s="4"/>
    </row>
    <row r="114" spans="1:7" x14ac:dyDescent="0.35">
      <c r="A114" s="27">
        <v>15988</v>
      </c>
      <c r="B114" s="27">
        <v>175665.68</v>
      </c>
      <c r="C114" s="4"/>
      <c r="D114" s="4"/>
      <c r="E114" s="4"/>
      <c r="F114" s="4"/>
      <c r="G114" s="4"/>
    </row>
    <row r="115" spans="1:7" x14ac:dyDescent="0.35">
      <c r="A115" s="27">
        <v>64717</v>
      </c>
      <c r="B115" s="27">
        <v>558028.44999999995</v>
      </c>
      <c r="C115" s="4"/>
      <c r="D115" s="4"/>
      <c r="E115" s="4"/>
      <c r="F115" s="4"/>
      <c r="G115" s="4"/>
    </row>
    <row r="116" spans="1:7" x14ac:dyDescent="0.35">
      <c r="A116" s="27">
        <v>15196</v>
      </c>
      <c r="B116" s="27">
        <v>163514.12</v>
      </c>
      <c r="C116" s="4"/>
      <c r="D116" s="4"/>
      <c r="E116" s="4"/>
      <c r="F116" s="4"/>
      <c r="G116" s="4"/>
    </row>
    <row r="117" spans="1:7" x14ac:dyDescent="0.35">
      <c r="A117" s="27">
        <v>45093</v>
      </c>
      <c r="B117" s="27">
        <v>398568.89</v>
      </c>
      <c r="C117" s="4"/>
      <c r="D117" s="4"/>
      <c r="E117" s="4"/>
      <c r="F117" s="4"/>
      <c r="G117" s="4"/>
    </row>
    <row r="118" spans="1:7" x14ac:dyDescent="0.35">
      <c r="A118" s="27">
        <v>51099</v>
      </c>
      <c r="B118" s="27">
        <v>483830.51</v>
      </c>
      <c r="C118" s="4"/>
      <c r="D118" s="4"/>
      <c r="E118" s="4"/>
      <c r="F118" s="4"/>
      <c r="G118" s="4"/>
    </row>
    <row r="119" spans="1:7" x14ac:dyDescent="0.35">
      <c r="A119" s="27">
        <v>40839</v>
      </c>
      <c r="B119" s="27">
        <v>292958.71999999997</v>
      </c>
      <c r="C119" s="4"/>
      <c r="D119" s="4"/>
      <c r="E119" s="4"/>
      <c r="F119" s="4"/>
      <c r="G119" s="4"/>
    </row>
    <row r="120" spans="1:7" x14ac:dyDescent="0.35">
      <c r="A120" s="27">
        <v>29773</v>
      </c>
      <c r="B120" s="27">
        <v>275083.88</v>
      </c>
      <c r="C120" s="4"/>
      <c r="D120" s="4"/>
      <c r="E120" s="4"/>
      <c r="F120" s="4"/>
      <c r="G120" s="4"/>
    </row>
    <row r="121" spans="1:7" x14ac:dyDescent="0.35">
      <c r="A121" s="27">
        <v>60954</v>
      </c>
      <c r="B121" s="27">
        <v>599805.07999999996</v>
      </c>
      <c r="C121" s="4"/>
      <c r="D121" s="4"/>
      <c r="E121" s="4"/>
      <c r="F121" s="4"/>
      <c r="G121" s="4"/>
    </row>
    <row r="122" spans="1:7" x14ac:dyDescent="0.35">
      <c r="A122" s="27">
        <v>53820</v>
      </c>
      <c r="B122" s="27">
        <v>524692.4</v>
      </c>
      <c r="C122" s="4"/>
      <c r="D122" s="4"/>
      <c r="E122" s="4"/>
      <c r="F122" s="4"/>
      <c r="G122" s="4"/>
    </row>
    <row r="123" spans="1:7" x14ac:dyDescent="0.35">
      <c r="A123" s="27">
        <v>19365</v>
      </c>
      <c r="B123" s="27">
        <v>196012.1</v>
      </c>
      <c r="C123" s="4"/>
      <c r="D123" s="4"/>
      <c r="E123" s="4"/>
      <c r="F123" s="4"/>
      <c r="G123" s="4"/>
    </row>
    <row r="124" spans="1:7" x14ac:dyDescent="0.35">
      <c r="A124" s="27">
        <v>39109</v>
      </c>
      <c r="B124" s="27">
        <v>360134.37</v>
      </c>
      <c r="C124" s="4"/>
      <c r="D124" s="4"/>
      <c r="E124" s="4"/>
      <c r="F124" s="4"/>
      <c r="G124" s="4"/>
    </row>
    <row r="125" spans="1:7" x14ac:dyDescent="0.35">
      <c r="A125" s="27">
        <v>40439</v>
      </c>
      <c r="B125" s="27">
        <v>312044.71999999997</v>
      </c>
      <c r="C125" s="4"/>
      <c r="D125" s="4"/>
      <c r="E125" s="4"/>
      <c r="F125" s="4"/>
      <c r="G125" s="4"/>
    </row>
    <row r="126" spans="1:7" x14ac:dyDescent="0.35">
      <c r="A126" s="27">
        <v>35117</v>
      </c>
      <c r="B126" s="27">
        <v>268076.57</v>
      </c>
      <c r="C126" s="4"/>
      <c r="D126" s="4"/>
      <c r="E126" s="4"/>
      <c r="F126" s="4"/>
      <c r="G126" s="4"/>
    </row>
    <row r="127" spans="1:7" x14ac:dyDescent="0.35">
      <c r="A127" s="27">
        <v>50624</v>
      </c>
      <c r="B127" s="27">
        <v>394243.2</v>
      </c>
      <c r="C127" s="4"/>
      <c r="D127" s="4"/>
      <c r="E127" s="4"/>
      <c r="F127" s="4"/>
      <c r="G127" s="4"/>
    </row>
    <row r="128" spans="1:7" x14ac:dyDescent="0.35">
      <c r="A128" s="27">
        <v>55174</v>
      </c>
      <c r="B128" s="27">
        <v>474839.8</v>
      </c>
      <c r="C128" s="4"/>
      <c r="D128" s="4"/>
      <c r="E128" s="4"/>
      <c r="F128" s="4"/>
      <c r="G128" s="4"/>
    </row>
    <row r="129" spans="1:7" x14ac:dyDescent="0.35">
      <c r="A129" s="27">
        <v>52278</v>
      </c>
      <c r="B129" s="27">
        <v>474497.36</v>
      </c>
      <c r="C129" s="4"/>
      <c r="D129" s="4"/>
      <c r="E129" s="4"/>
      <c r="F129" s="4"/>
      <c r="G129" s="4"/>
    </row>
    <row r="130" spans="1:7" x14ac:dyDescent="0.35">
      <c r="A130" s="27">
        <v>30557</v>
      </c>
      <c r="B130" s="27">
        <v>301178.54000000004</v>
      </c>
      <c r="C130" s="4"/>
      <c r="D130" s="4"/>
      <c r="E130" s="4"/>
      <c r="F130" s="4"/>
      <c r="G130" s="4"/>
    </row>
    <row r="131" spans="1:7" x14ac:dyDescent="0.35">
      <c r="A131" s="27">
        <v>62145</v>
      </c>
      <c r="B131" s="27">
        <v>642241.85</v>
      </c>
      <c r="C131" s="4"/>
      <c r="D131" s="4"/>
      <c r="E131" s="4"/>
      <c r="F131" s="4"/>
      <c r="G131" s="4"/>
    </row>
    <row r="132" spans="1:7" x14ac:dyDescent="0.35">
      <c r="A132" s="27">
        <v>58106</v>
      </c>
      <c r="B132" s="27">
        <v>475335.92</v>
      </c>
      <c r="C132" s="4"/>
      <c r="D132" s="4"/>
      <c r="E132" s="4"/>
      <c r="F132" s="4"/>
      <c r="G132" s="4"/>
    </row>
    <row r="133" spans="1:7" x14ac:dyDescent="0.35">
      <c r="A133" s="27">
        <v>55233</v>
      </c>
      <c r="B133" s="27">
        <v>543230.68999999994</v>
      </c>
      <c r="C133" s="4"/>
      <c r="D133" s="4"/>
      <c r="E133" s="4"/>
      <c r="F133" s="4"/>
      <c r="G133" s="4"/>
    </row>
    <row r="134" spans="1:7" x14ac:dyDescent="0.35">
      <c r="A134" s="27">
        <v>51653</v>
      </c>
      <c r="B134" s="27">
        <v>343389.04</v>
      </c>
      <c r="C134" s="4"/>
      <c r="D134" s="4"/>
      <c r="E134" s="4"/>
      <c r="F134" s="4"/>
      <c r="G134" s="4"/>
    </row>
    <row r="135" spans="1:7" x14ac:dyDescent="0.35">
      <c r="A135" s="27">
        <v>16221</v>
      </c>
      <c r="B135" s="27">
        <v>195989</v>
      </c>
      <c r="C135" s="4"/>
      <c r="D135" s="4"/>
      <c r="E135" s="4"/>
      <c r="F135" s="4"/>
      <c r="G135" s="4"/>
    </row>
    <row r="136" spans="1:7" x14ac:dyDescent="0.35">
      <c r="A136" s="27">
        <v>28538</v>
      </c>
      <c r="B136" s="27">
        <v>295141.42000000004</v>
      </c>
      <c r="C136" s="4"/>
      <c r="D136" s="4"/>
      <c r="E136" s="4"/>
      <c r="F136" s="4"/>
      <c r="G136" s="4"/>
    </row>
    <row r="137" spans="1:7" x14ac:dyDescent="0.35">
      <c r="A137" s="27">
        <v>33546</v>
      </c>
      <c r="B137" s="27">
        <v>355268.6</v>
      </c>
      <c r="C137" s="4"/>
      <c r="D137" s="4"/>
      <c r="E137" s="4"/>
      <c r="F137" s="4"/>
      <c r="G137" s="4"/>
    </row>
    <row r="138" spans="1:7" x14ac:dyDescent="0.35">
      <c r="A138" s="27">
        <v>50539</v>
      </c>
      <c r="B138" s="27">
        <v>505356.39</v>
      </c>
      <c r="C138" s="4"/>
      <c r="D138" s="4"/>
      <c r="E138" s="4"/>
      <c r="F138" s="4"/>
      <c r="G138" s="4"/>
    </row>
    <row r="139" spans="1:7" x14ac:dyDescent="0.35">
      <c r="A139" s="27">
        <v>14677</v>
      </c>
      <c r="B139" s="27">
        <v>180772.07</v>
      </c>
      <c r="C139" s="4"/>
      <c r="D139" s="4"/>
      <c r="E139" s="4"/>
      <c r="F139" s="4"/>
      <c r="G139" s="4"/>
    </row>
    <row r="140" spans="1:7" x14ac:dyDescent="0.35">
      <c r="A140" s="27">
        <v>15835</v>
      </c>
      <c r="B140" s="27">
        <v>146751.85</v>
      </c>
      <c r="C140" s="4"/>
      <c r="D140" s="4"/>
      <c r="E140" s="4"/>
      <c r="F140" s="4"/>
      <c r="G140" s="4"/>
    </row>
    <row r="141" spans="1:7" x14ac:dyDescent="0.35">
      <c r="A141" s="27">
        <v>24504</v>
      </c>
      <c r="B141" s="27">
        <v>198984.32000000001</v>
      </c>
      <c r="C141" s="4"/>
      <c r="D141" s="4"/>
      <c r="E141" s="4"/>
      <c r="F141" s="4"/>
      <c r="G141" s="4"/>
    </row>
    <row r="142" spans="1:7" x14ac:dyDescent="0.35">
      <c r="A142" s="27">
        <v>21816</v>
      </c>
      <c r="B142" s="27">
        <v>210783.92</v>
      </c>
      <c r="C142" s="4"/>
      <c r="D142" s="4"/>
      <c r="E142" s="4"/>
      <c r="F142" s="4"/>
      <c r="G142" s="4"/>
    </row>
    <row r="143" spans="1:7" x14ac:dyDescent="0.35">
      <c r="A143" s="27">
        <v>28370</v>
      </c>
      <c r="B143" s="27">
        <v>246604.1</v>
      </c>
      <c r="C143" s="4"/>
      <c r="D143" s="4"/>
      <c r="E143" s="4"/>
      <c r="F143" s="4"/>
      <c r="G143" s="4"/>
    </row>
    <row r="144" spans="1:7" x14ac:dyDescent="0.35">
      <c r="A144" s="27">
        <v>46733</v>
      </c>
      <c r="B144" s="27">
        <v>430873.95</v>
      </c>
      <c r="C144" s="4"/>
      <c r="D144" s="4"/>
      <c r="E144" s="4"/>
      <c r="F144" s="4"/>
      <c r="G144" s="4"/>
    </row>
    <row r="145" spans="1:7" x14ac:dyDescent="0.35">
      <c r="A145" s="27">
        <v>46568</v>
      </c>
      <c r="B145" s="27">
        <v>393671.84</v>
      </c>
      <c r="C145" s="4"/>
      <c r="D145" s="4"/>
      <c r="E145" s="4"/>
      <c r="F145" s="4"/>
      <c r="G145" s="4"/>
    </row>
    <row r="146" spans="1:7" x14ac:dyDescent="0.35">
      <c r="A146" s="27">
        <v>42540</v>
      </c>
      <c r="B146" s="27">
        <v>363945.2</v>
      </c>
      <c r="C146" s="4"/>
      <c r="D146" s="4"/>
      <c r="E146" s="4"/>
      <c r="F146" s="4"/>
      <c r="G146" s="4"/>
    </row>
    <row r="147" spans="1:7" x14ac:dyDescent="0.35">
      <c r="A147" s="27">
        <v>39348</v>
      </c>
      <c r="B147" s="27">
        <v>275857.52</v>
      </c>
      <c r="C147" s="4"/>
      <c r="D147" s="4"/>
      <c r="E147" s="4"/>
      <c r="F147" s="4"/>
      <c r="G147" s="4"/>
    </row>
    <row r="148" spans="1:7" x14ac:dyDescent="0.35">
      <c r="A148" s="27">
        <v>34125</v>
      </c>
      <c r="B148" s="27">
        <v>350641.25</v>
      </c>
      <c r="C148" s="4"/>
      <c r="D148" s="4"/>
      <c r="E148" s="4"/>
      <c r="F148" s="4"/>
      <c r="G148" s="4"/>
    </row>
    <row r="149" spans="1:7" x14ac:dyDescent="0.35">
      <c r="A149" s="27">
        <v>61572</v>
      </c>
      <c r="B149" s="27">
        <v>580750.64</v>
      </c>
      <c r="C149" s="4"/>
      <c r="D149" s="4"/>
      <c r="E149" s="4"/>
      <c r="F149" s="4"/>
      <c r="G149" s="4"/>
    </row>
    <row r="150" spans="1:7" x14ac:dyDescent="0.35">
      <c r="A150" s="27">
        <v>54730</v>
      </c>
      <c r="B150" s="27">
        <v>410123.4</v>
      </c>
      <c r="C150" s="4"/>
      <c r="D150" s="4"/>
      <c r="E150" s="4"/>
      <c r="F150" s="4"/>
      <c r="G150" s="4"/>
    </row>
    <row r="151" spans="1:7" x14ac:dyDescent="0.35">
      <c r="A151" s="27">
        <v>38799</v>
      </c>
      <c r="B151" s="27">
        <v>332068.73</v>
      </c>
      <c r="C151" s="4"/>
      <c r="D151" s="4"/>
      <c r="E151" s="4"/>
      <c r="F151" s="4"/>
      <c r="G151" s="4"/>
    </row>
    <row r="152" spans="1:7" x14ac:dyDescent="0.35">
      <c r="A152" s="27">
        <v>22293</v>
      </c>
      <c r="B152" s="27">
        <v>208949.09</v>
      </c>
      <c r="C152" s="4"/>
      <c r="D152" s="4"/>
      <c r="E152" s="4"/>
      <c r="F152" s="4"/>
      <c r="G152" s="4"/>
    </row>
    <row r="153" spans="1:7" x14ac:dyDescent="0.35">
      <c r="A153" s="27">
        <v>37202</v>
      </c>
      <c r="B153" s="27">
        <v>346499.94</v>
      </c>
      <c r="C153" s="4"/>
      <c r="D153" s="4"/>
      <c r="E153" s="4"/>
      <c r="F153" s="4"/>
      <c r="G153" s="4"/>
    </row>
    <row r="154" spans="1:7" x14ac:dyDescent="0.35">
      <c r="A154" s="27">
        <v>53171</v>
      </c>
      <c r="B154" s="27">
        <v>474836.29</v>
      </c>
      <c r="C154" s="4"/>
      <c r="D154" s="4"/>
      <c r="E154" s="4"/>
      <c r="F154" s="4"/>
      <c r="G154" s="4"/>
    </row>
    <row r="155" spans="1:7" x14ac:dyDescent="0.35">
      <c r="A155" s="27">
        <v>33287</v>
      </c>
      <c r="B155" s="27">
        <v>255380.79</v>
      </c>
      <c r="C155" s="4"/>
      <c r="D155" s="4"/>
      <c r="E155" s="4"/>
      <c r="F155" s="4"/>
      <c r="G155" s="4"/>
    </row>
    <row r="156" spans="1:7" x14ac:dyDescent="0.35">
      <c r="A156" s="27">
        <v>35445</v>
      </c>
      <c r="B156" s="27">
        <v>237858.5</v>
      </c>
      <c r="C156" s="4"/>
      <c r="D156" s="4"/>
      <c r="E156" s="4"/>
      <c r="F156" s="4"/>
      <c r="G156" s="4"/>
    </row>
    <row r="157" spans="1:7" x14ac:dyDescent="0.35">
      <c r="A157" s="27">
        <v>21723</v>
      </c>
      <c r="B157" s="27">
        <v>224001.23</v>
      </c>
      <c r="C157" s="4"/>
      <c r="D157" s="4"/>
      <c r="E157" s="4"/>
      <c r="F157" s="4"/>
      <c r="G157" s="4"/>
    </row>
    <row r="158" spans="1:7" x14ac:dyDescent="0.35">
      <c r="A158" s="27">
        <v>40939</v>
      </c>
      <c r="B158" s="27">
        <v>439329.89</v>
      </c>
      <c r="C158" s="4"/>
      <c r="D158" s="4"/>
      <c r="E158" s="4"/>
      <c r="F158" s="4"/>
      <c r="G158" s="4"/>
    </row>
    <row r="159" spans="1:7" x14ac:dyDescent="0.35">
      <c r="A159" s="27">
        <v>45048</v>
      </c>
      <c r="B159" s="27">
        <v>362182.64</v>
      </c>
      <c r="C159" s="4"/>
      <c r="D159" s="4"/>
      <c r="E159" s="4"/>
      <c r="F159" s="4"/>
      <c r="G159" s="4"/>
    </row>
    <row r="160" spans="1:7" x14ac:dyDescent="0.35">
      <c r="A160" s="27">
        <v>30296</v>
      </c>
      <c r="B160" s="27">
        <v>299639.04000000004</v>
      </c>
      <c r="C160" s="4"/>
      <c r="D160" s="4"/>
      <c r="E160" s="4"/>
      <c r="F160" s="4"/>
      <c r="G160" s="4"/>
    </row>
    <row r="161" spans="1:7" x14ac:dyDescent="0.35">
      <c r="A161" s="27">
        <v>53521</v>
      </c>
      <c r="B161" s="27">
        <v>457210.54</v>
      </c>
      <c r="C161" s="4"/>
      <c r="D161" s="4"/>
      <c r="E161" s="4"/>
      <c r="F161" s="4"/>
      <c r="G161" s="4"/>
    </row>
    <row r="162" spans="1:7" x14ac:dyDescent="0.35">
      <c r="A162" s="27">
        <v>24680</v>
      </c>
      <c r="B162" s="27">
        <v>209679.6</v>
      </c>
      <c r="C162" s="4"/>
      <c r="D162" s="4"/>
      <c r="E162" s="4"/>
      <c r="F162" s="4"/>
      <c r="G162" s="4"/>
    </row>
    <row r="163" spans="1:7" x14ac:dyDescent="0.35">
      <c r="A163" s="27">
        <v>46956</v>
      </c>
      <c r="B163" s="27">
        <v>426587.12</v>
      </c>
      <c r="C163" s="4"/>
      <c r="D163" s="4"/>
      <c r="E163" s="4"/>
      <c r="F163" s="4"/>
      <c r="G163" s="4"/>
    </row>
    <row r="164" spans="1:7" x14ac:dyDescent="0.35">
      <c r="A164" s="27">
        <v>16392</v>
      </c>
      <c r="B164" s="27">
        <v>200150.72</v>
      </c>
      <c r="C164" s="4"/>
      <c r="D164" s="4"/>
      <c r="E164" s="4"/>
      <c r="F164" s="4"/>
      <c r="G164" s="4"/>
    </row>
    <row r="165" spans="1:7" x14ac:dyDescent="0.35">
      <c r="A165" s="27">
        <v>53761</v>
      </c>
      <c r="B165" s="27">
        <v>534924.22</v>
      </c>
      <c r="C165" s="4"/>
      <c r="D165" s="4"/>
      <c r="E165" s="4"/>
      <c r="F165" s="4"/>
      <c r="G165" s="4"/>
    </row>
    <row r="166" spans="1:7" x14ac:dyDescent="0.35">
      <c r="A166" s="27">
        <v>56104</v>
      </c>
      <c r="B166" s="27">
        <v>460681.28</v>
      </c>
      <c r="C166" s="4"/>
      <c r="D166" s="4"/>
      <c r="E166" s="4"/>
      <c r="F166" s="4"/>
      <c r="G166" s="4"/>
    </row>
    <row r="167" spans="1:7" x14ac:dyDescent="0.35">
      <c r="A167" s="27">
        <v>15241</v>
      </c>
      <c r="B167" s="27">
        <v>151200.24</v>
      </c>
      <c r="C167" s="4"/>
      <c r="D167" s="4"/>
      <c r="E167" s="4"/>
      <c r="F167" s="4"/>
      <c r="G167" s="4"/>
    </row>
    <row r="168" spans="1:7" x14ac:dyDescent="0.35">
      <c r="A168" s="27">
        <v>19284</v>
      </c>
      <c r="B168" s="27">
        <v>212426.64</v>
      </c>
      <c r="C168" s="4"/>
      <c r="D168" s="4"/>
      <c r="E168" s="4"/>
      <c r="F168" s="4"/>
      <c r="G168" s="4"/>
    </row>
    <row r="169" spans="1:7" x14ac:dyDescent="0.35">
      <c r="A169" s="27">
        <v>14673</v>
      </c>
      <c r="B169" s="27">
        <v>181763.54</v>
      </c>
      <c r="C169" s="4"/>
      <c r="D169" s="4"/>
      <c r="E169" s="4"/>
      <c r="F169" s="4"/>
      <c r="G169" s="4"/>
    </row>
    <row r="170" spans="1:7" x14ac:dyDescent="0.35">
      <c r="A170" s="27">
        <v>57793</v>
      </c>
      <c r="B170" s="27">
        <v>497895.75</v>
      </c>
      <c r="C170" s="4"/>
      <c r="D170" s="4"/>
      <c r="E170" s="4"/>
      <c r="F170" s="4"/>
      <c r="G170" s="4"/>
    </row>
    <row r="171" spans="1:7" x14ac:dyDescent="0.35">
      <c r="A171" s="27">
        <v>28259</v>
      </c>
      <c r="B171" s="27">
        <v>242161.2</v>
      </c>
      <c r="C171" s="4"/>
      <c r="D171" s="4"/>
      <c r="E171" s="4"/>
      <c r="F171" s="4"/>
      <c r="G171" s="4"/>
    </row>
    <row r="172" spans="1:7" x14ac:dyDescent="0.35">
      <c r="A172" s="27">
        <v>30304</v>
      </c>
      <c r="B172" s="27">
        <v>206671.68</v>
      </c>
      <c r="C172" s="4"/>
      <c r="D172" s="4"/>
      <c r="E172" s="4"/>
      <c r="F172" s="4"/>
      <c r="G172" s="4"/>
    </row>
    <row r="173" spans="1:7" x14ac:dyDescent="0.35">
      <c r="A173" s="27">
        <v>62568</v>
      </c>
      <c r="B173" s="27">
        <v>496735.52</v>
      </c>
      <c r="C173" s="4"/>
      <c r="D173" s="4"/>
      <c r="E173" s="4"/>
      <c r="F173" s="4"/>
      <c r="G173" s="4"/>
    </row>
    <row r="174" spans="1:7" x14ac:dyDescent="0.35">
      <c r="A174" s="27">
        <v>56139</v>
      </c>
      <c r="B174" s="27">
        <v>513074.17</v>
      </c>
      <c r="C174" s="4"/>
      <c r="D174" s="4"/>
      <c r="E174" s="4"/>
      <c r="F174" s="4"/>
      <c r="G174" s="4"/>
    </row>
    <row r="175" spans="1:7" x14ac:dyDescent="0.35">
      <c r="A175" s="27">
        <v>23120</v>
      </c>
      <c r="B175" s="27">
        <v>214614.39999999999</v>
      </c>
      <c r="C175" s="4"/>
      <c r="D175" s="4"/>
      <c r="E175" s="4"/>
      <c r="F175" s="4"/>
      <c r="G175" s="4"/>
    </row>
    <row r="176" spans="1:7" x14ac:dyDescent="0.35">
      <c r="A176" s="27">
        <v>17006</v>
      </c>
      <c r="B176" s="27">
        <v>110924.66</v>
      </c>
      <c r="C176" s="4"/>
      <c r="D176" s="4"/>
      <c r="E176" s="4"/>
      <c r="F176" s="4"/>
      <c r="G176" s="4"/>
    </row>
    <row r="177" spans="1:7" x14ac:dyDescent="0.35">
      <c r="A177" s="27">
        <v>31596</v>
      </c>
      <c r="B177" s="27">
        <v>329940.56</v>
      </c>
      <c r="C177" s="4"/>
      <c r="D177" s="4"/>
      <c r="E177" s="4"/>
      <c r="F177" s="4"/>
      <c r="G177" s="4"/>
    </row>
    <row r="178" spans="1:7" x14ac:dyDescent="0.35">
      <c r="A178" s="27">
        <v>40607</v>
      </c>
      <c r="B178" s="27">
        <v>363486.04</v>
      </c>
      <c r="C178" s="4"/>
      <c r="D178" s="4"/>
      <c r="E178" s="4"/>
      <c r="F178" s="4"/>
      <c r="G178" s="4"/>
    </row>
    <row r="179" spans="1:7" x14ac:dyDescent="0.35">
      <c r="A179" s="27">
        <v>61771</v>
      </c>
      <c r="B179" s="27">
        <v>569494.11</v>
      </c>
      <c r="C179" s="4"/>
      <c r="D179" s="4"/>
      <c r="E179" s="4"/>
      <c r="F179" s="4"/>
      <c r="G179" s="4"/>
    </row>
    <row r="180" spans="1:7" x14ac:dyDescent="0.35">
      <c r="A180" s="27">
        <v>30412</v>
      </c>
      <c r="B180" s="27">
        <v>279610.59999999998</v>
      </c>
      <c r="C180" s="4"/>
      <c r="D180" s="4"/>
      <c r="E180" s="4"/>
      <c r="F180" s="4"/>
      <c r="G180" s="4"/>
    </row>
    <row r="181" spans="1:7" x14ac:dyDescent="0.35">
      <c r="A181" s="27">
        <v>36947</v>
      </c>
      <c r="B181" s="27">
        <v>361463.21</v>
      </c>
      <c r="C181" s="4"/>
      <c r="D181" s="4"/>
      <c r="E181" s="4"/>
      <c r="F181" s="4"/>
      <c r="G181" s="4"/>
    </row>
    <row r="182" spans="1:7" x14ac:dyDescent="0.35">
      <c r="A182" s="27">
        <v>43194</v>
      </c>
      <c r="B182" s="27">
        <v>395552</v>
      </c>
      <c r="C182" s="4"/>
      <c r="D182" s="4"/>
      <c r="E182" s="4"/>
      <c r="F182" s="4"/>
      <c r="G182" s="4"/>
    </row>
    <row r="183" spans="1:7" x14ac:dyDescent="0.35">
      <c r="A183" s="27">
        <v>56866</v>
      </c>
      <c r="B183" s="27">
        <v>492417.48</v>
      </c>
      <c r="C183" s="4"/>
      <c r="D183" s="4"/>
      <c r="E183" s="4"/>
      <c r="F183" s="4"/>
      <c r="G183" s="4"/>
    </row>
    <row r="184" spans="1:7" x14ac:dyDescent="0.35">
      <c r="A184" s="27">
        <v>39851</v>
      </c>
      <c r="B184" s="27">
        <v>367213.96</v>
      </c>
      <c r="C184" s="4"/>
      <c r="D184" s="4"/>
      <c r="E184" s="4"/>
      <c r="F184" s="4"/>
      <c r="G184" s="4"/>
    </row>
    <row r="185" spans="1:7" x14ac:dyDescent="0.35">
      <c r="A185" s="27">
        <v>36617</v>
      </c>
      <c r="B185" s="27">
        <v>312177.71999999997</v>
      </c>
      <c r="C185" s="4"/>
      <c r="D185" s="4"/>
      <c r="E185" s="4"/>
      <c r="F185" s="4"/>
      <c r="G185" s="4"/>
    </row>
    <row r="186" spans="1:7" x14ac:dyDescent="0.35">
      <c r="A186" s="27">
        <v>46438</v>
      </c>
      <c r="B186" s="27">
        <v>331878.65999999997</v>
      </c>
      <c r="C186" s="4"/>
      <c r="D186" s="4"/>
      <c r="E186" s="4"/>
      <c r="F186" s="4"/>
      <c r="G186" s="4"/>
    </row>
    <row r="187" spans="1:7" x14ac:dyDescent="0.35">
      <c r="A187" s="27">
        <v>27520</v>
      </c>
      <c r="B187" s="27">
        <v>266032</v>
      </c>
      <c r="C187" s="4"/>
      <c r="D187" s="4"/>
      <c r="E187" s="4"/>
      <c r="F187" s="4"/>
      <c r="G187" s="4"/>
    </row>
    <row r="188" spans="1:7" x14ac:dyDescent="0.35">
      <c r="A188" s="27">
        <v>28852</v>
      </c>
      <c r="B188" s="27">
        <v>311399.12</v>
      </c>
      <c r="C188" s="4"/>
      <c r="D188" s="4"/>
      <c r="E188" s="4"/>
      <c r="F188" s="4"/>
      <c r="G188" s="4"/>
    </row>
    <row r="189" spans="1:7" x14ac:dyDescent="0.35">
      <c r="A189" s="27">
        <v>60878</v>
      </c>
      <c r="B189" s="27">
        <v>505367.44</v>
      </c>
      <c r="C189" s="4"/>
      <c r="D189" s="4"/>
      <c r="E189" s="4"/>
      <c r="F189" s="4"/>
      <c r="G189" s="4"/>
    </row>
    <row r="190" spans="1:7" x14ac:dyDescent="0.35">
      <c r="A190" s="27">
        <v>32779</v>
      </c>
      <c r="B190" s="27">
        <v>211928.26</v>
      </c>
      <c r="C190" s="4"/>
      <c r="D190" s="4"/>
      <c r="E190" s="4"/>
      <c r="F190" s="4"/>
      <c r="G190" s="4"/>
    </row>
    <row r="191" spans="1:7" x14ac:dyDescent="0.35">
      <c r="A191" s="27">
        <v>49959</v>
      </c>
      <c r="B191" s="27">
        <v>401211.77</v>
      </c>
      <c r="C191" s="4"/>
      <c r="D191" s="4"/>
      <c r="E191" s="4"/>
      <c r="F191" s="4"/>
      <c r="G191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0C6E-004F-4A5E-A81F-BF187BB58A1D}">
  <dimension ref="A1:O191"/>
  <sheetViews>
    <sheetView zoomScale="120" zoomScaleNormal="120" workbookViewId="0">
      <selection activeCell="L19" sqref="L19"/>
    </sheetView>
  </sheetViews>
  <sheetFormatPr defaultRowHeight="14.5" x14ac:dyDescent="0.35"/>
  <cols>
    <col min="1" max="2" width="11.1796875" customWidth="1"/>
    <col min="3" max="3" width="10.54296875" customWidth="1"/>
    <col min="4" max="4" width="13.36328125" customWidth="1"/>
    <col min="5" max="5" width="3.90625" customWidth="1"/>
    <col min="6" max="6" width="10.6328125" bestFit="1" customWidth="1"/>
    <col min="9" max="9" width="17.90625" customWidth="1"/>
    <col min="14" max="14" width="14.1796875" customWidth="1"/>
    <col min="15" max="15" width="31.36328125" customWidth="1"/>
  </cols>
  <sheetData>
    <row r="1" spans="1:15" x14ac:dyDescent="0.35">
      <c r="A1" s="29" t="s">
        <v>80</v>
      </c>
      <c r="B1" s="29" t="s">
        <v>85</v>
      </c>
      <c r="C1" s="29" t="s">
        <v>56</v>
      </c>
      <c r="D1" s="35" t="s">
        <v>100</v>
      </c>
      <c r="G1" s="36" t="s">
        <v>79</v>
      </c>
      <c r="H1" s="36"/>
      <c r="N1" s="5" t="s">
        <v>84</v>
      </c>
    </row>
    <row r="2" spans="1:15" x14ac:dyDescent="0.35">
      <c r="A2" s="27">
        <v>63566</v>
      </c>
      <c r="B2" s="27">
        <v>651334.36</v>
      </c>
      <c r="C2" s="28"/>
      <c r="D2" s="28"/>
      <c r="F2" s="25" t="s">
        <v>52</v>
      </c>
      <c r="G2" s="2"/>
      <c r="H2" s="2"/>
      <c r="I2" s="26" t="s">
        <v>51</v>
      </c>
      <c r="N2" s="29" t="s">
        <v>80</v>
      </c>
      <c r="O2" s="3" t="s">
        <v>99</v>
      </c>
    </row>
    <row r="3" spans="1:15" ht="29" x14ac:dyDescent="0.35">
      <c r="A3" s="27">
        <v>50762</v>
      </c>
      <c r="B3" s="27">
        <v>527670.41999999993</v>
      </c>
      <c r="C3" s="28"/>
      <c r="D3" s="28"/>
      <c r="F3" s="25" t="s">
        <v>71</v>
      </c>
      <c r="G3" s="2"/>
      <c r="H3" s="2"/>
      <c r="I3" s="26" t="s">
        <v>70</v>
      </c>
      <c r="N3" s="29" t="s">
        <v>85</v>
      </c>
      <c r="O3" s="3" t="s">
        <v>89</v>
      </c>
    </row>
    <row r="4" spans="1:15" x14ac:dyDescent="0.35">
      <c r="A4" s="27">
        <v>50941</v>
      </c>
      <c r="B4" s="27">
        <v>523751.3</v>
      </c>
      <c r="C4" s="28"/>
      <c r="D4" s="28"/>
      <c r="F4" s="25" t="s">
        <v>72</v>
      </c>
      <c r="G4" s="2"/>
      <c r="H4" s="2"/>
      <c r="I4" s="10" t="s">
        <v>76</v>
      </c>
      <c r="N4" s="29" t="s">
        <v>56</v>
      </c>
      <c r="O4" s="3" t="s">
        <v>69</v>
      </c>
    </row>
    <row r="5" spans="1:15" x14ac:dyDescent="0.35">
      <c r="A5" s="27">
        <v>17597</v>
      </c>
      <c r="B5" s="27">
        <v>175466.61</v>
      </c>
      <c r="C5" s="28"/>
      <c r="D5" s="28"/>
      <c r="F5" s="10" t="s">
        <v>32</v>
      </c>
      <c r="G5" s="2"/>
      <c r="H5" s="2"/>
      <c r="I5" s="10" t="s">
        <v>29</v>
      </c>
      <c r="N5" s="29" t="s">
        <v>95</v>
      </c>
      <c r="O5" s="3" t="s">
        <v>57</v>
      </c>
    </row>
    <row r="6" spans="1:15" x14ac:dyDescent="0.35">
      <c r="A6" s="27">
        <v>33029</v>
      </c>
      <c r="B6" s="27">
        <v>377977.97</v>
      </c>
      <c r="C6" s="28"/>
      <c r="D6" s="28"/>
      <c r="F6" s="10" t="s">
        <v>77</v>
      </c>
      <c r="G6" s="2"/>
      <c r="H6" s="2"/>
      <c r="I6" s="10" t="s">
        <v>78</v>
      </c>
      <c r="N6" s="35" t="s">
        <v>100</v>
      </c>
      <c r="O6" s="11" t="s">
        <v>58</v>
      </c>
    </row>
    <row r="7" spans="1:15" x14ac:dyDescent="0.35">
      <c r="A7" s="27">
        <v>58543</v>
      </c>
      <c r="B7" s="27">
        <v>520100.29</v>
      </c>
      <c r="C7" s="28"/>
      <c r="D7" s="28"/>
    </row>
    <row r="8" spans="1:15" x14ac:dyDescent="0.35">
      <c r="A8" s="27">
        <v>60492</v>
      </c>
      <c r="B8" s="27">
        <v>620856.28</v>
      </c>
      <c r="C8" s="28"/>
      <c r="D8" s="28"/>
    </row>
    <row r="9" spans="1:15" x14ac:dyDescent="0.35">
      <c r="A9" s="27">
        <v>59686</v>
      </c>
      <c r="B9" s="27">
        <v>593739.46</v>
      </c>
      <c r="C9" s="28"/>
      <c r="D9" s="28"/>
    </row>
    <row r="10" spans="1:15" x14ac:dyDescent="0.35">
      <c r="A10" s="27">
        <v>16432</v>
      </c>
      <c r="B10" s="27">
        <v>181948.96</v>
      </c>
      <c r="C10" s="28"/>
      <c r="D10" s="28"/>
    </row>
    <row r="11" spans="1:15" x14ac:dyDescent="0.35">
      <c r="A11" s="27">
        <v>17262</v>
      </c>
      <c r="B11" s="27">
        <v>184643.6</v>
      </c>
      <c r="C11" s="28"/>
      <c r="D11" s="28"/>
    </row>
    <row r="12" spans="1:15" x14ac:dyDescent="0.35">
      <c r="A12" s="27">
        <v>39118</v>
      </c>
      <c r="B12" s="27">
        <v>379373.56</v>
      </c>
      <c r="C12" s="28"/>
      <c r="D12" s="28"/>
    </row>
    <row r="13" spans="1:15" x14ac:dyDescent="0.35">
      <c r="A13" s="27">
        <v>36078</v>
      </c>
      <c r="B13" s="27">
        <v>238687.94</v>
      </c>
      <c r="C13" s="28"/>
      <c r="D13" s="28"/>
    </row>
    <row r="14" spans="1:15" x14ac:dyDescent="0.35">
      <c r="A14" s="27">
        <v>42113</v>
      </c>
      <c r="B14" s="27">
        <v>410066.15</v>
      </c>
      <c r="C14" s="28"/>
      <c r="D14" s="28"/>
    </row>
    <row r="15" spans="1:15" x14ac:dyDescent="0.35">
      <c r="A15" s="27">
        <v>50562</v>
      </c>
      <c r="B15" s="27">
        <v>413540.78</v>
      </c>
      <c r="C15" s="28"/>
      <c r="D15" s="28"/>
    </row>
    <row r="16" spans="1:15" x14ac:dyDescent="0.35">
      <c r="A16" s="27">
        <v>38240</v>
      </c>
      <c r="B16" s="27">
        <v>340241.6</v>
      </c>
      <c r="C16" s="28"/>
      <c r="D16" s="28"/>
    </row>
    <row r="17" spans="1:4" x14ac:dyDescent="0.35">
      <c r="A17" s="27">
        <v>59870</v>
      </c>
      <c r="B17" s="27">
        <v>582843</v>
      </c>
      <c r="C17" s="28"/>
      <c r="D17" s="28"/>
    </row>
    <row r="18" spans="1:4" x14ac:dyDescent="0.35">
      <c r="A18" s="27">
        <v>46056</v>
      </c>
      <c r="B18" s="27">
        <v>433185.92</v>
      </c>
      <c r="C18" s="28"/>
      <c r="D18" s="28"/>
    </row>
    <row r="19" spans="1:4" x14ac:dyDescent="0.35">
      <c r="A19" s="27">
        <v>33349</v>
      </c>
      <c r="B19" s="27">
        <v>270770.38</v>
      </c>
      <c r="C19" s="28"/>
      <c r="D19" s="28"/>
    </row>
    <row r="20" spans="1:4" x14ac:dyDescent="0.35">
      <c r="A20" s="27">
        <v>16207</v>
      </c>
      <c r="B20" s="27">
        <v>164421.41999999998</v>
      </c>
      <c r="C20" s="28"/>
      <c r="D20" s="28"/>
    </row>
    <row r="21" spans="1:4" x14ac:dyDescent="0.35">
      <c r="A21" s="27">
        <v>57077</v>
      </c>
      <c r="B21" s="27">
        <v>478077.5</v>
      </c>
      <c r="C21" s="28"/>
      <c r="D21" s="28"/>
    </row>
    <row r="22" spans="1:4" x14ac:dyDescent="0.35">
      <c r="A22" s="27">
        <v>30893</v>
      </c>
      <c r="B22" s="27">
        <v>393839.09</v>
      </c>
      <c r="C22" s="28"/>
      <c r="D22" s="28"/>
    </row>
    <row r="23" spans="1:4" x14ac:dyDescent="0.35">
      <c r="A23" s="27">
        <v>54153</v>
      </c>
      <c r="B23" s="27">
        <v>430154.06</v>
      </c>
      <c r="C23" s="28"/>
      <c r="D23" s="28"/>
    </row>
    <row r="24" spans="1:4" x14ac:dyDescent="0.35">
      <c r="A24" s="27">
        <v>14591</v>
      </c>
      <c r="B24" s="27">
        <v>210792.82</v>
      </c>
      <c r="C24" s="28"/>
      <c r="D24" s="28"/>
    </row>
    <row r="25" spans="1:4" x14ac:dyDescent="0.35">
      <c r="A25" s="27">
        <v>50138</v>
      </c>
      <c r="B25" s="27">
        <v>343808.68</v>
      </c>
      <c r="C25" s="28"/>
      <c r="D25" s="28"/>
    </row>
    <row r="26" spans="1:4" x14ac:dyDescent="0.35">
      <c r="A26" s="27">
        <v>55253</v>
      </c>
      <c r="B26" s="27">
        <v>565510.49</v>
      </c>
      <c r="C26" s="28"/>
      <c r="D26" s="28"/>
    </row>
    <row r="27" spans="1:4" x14ac:dyDescent="0.35">
      <c r="A27" s="27">
        <v>34944</v>
      </c>
      <c r="B27" s="27">
        <v>330250.88</v>
      </c>
      <c r="C27" s="28"/>
      <c r="D27" s="28"/>
    </row>
    <row r="28" spans="1:4" x14ac:dyDescent="0.35">
      <c r="A28" s="27">
        <v>26413</v>
      </c>
      <c r="B28" s="27">
        <v>295905.03000000003</v>
      </c>
      <c r="C28" s="28"/>
      <c r="D28" s="28"/>
    </row>
    <row r="29" spans="1:4" x14ac:dyDescent="0.35">
      <c r="A29" s="27">
        <v>54660</v>
      </c>
      <c r="B29" s="27">
        <v>562164.19999999995</v>
      </c>
      <c r="C29" s="28"/>
      <c r="D29" s="28"/>
    </row>
    <row r="30" spans="1:4" x14ac:dyDescent="0.35">
      <c r="A30" s="27">
        <v>35887</v>
      </c>
      <c r="B30" s="27">
        <v>257067.99</v>
      </c>
      <c r="C30" s="28"/>
      <c r="D30" s="28"/>
    </row>
    <row r="31" spans="1:4" x14ac:dyDescent="0.35">
      <c r="A31" s="27">
        <v>42021</v>
      </c>
      <c r="B31" s="27">
        <v>384066.95</v>
      </c>
      <c r="C31" s="28"/>
      <c r="D31" s="28"/>
    </row>
    <row r="32" spans="1:4" x14ac:dyDescent="0.35">
      <c r="A32" s="27">
        <v>47349</v>
      </c>
      <c r="B32" s="27">
        <v>441576.23</v>
      </c>
      <c r="C32" s="28"/>
      <c r="D32" s="28"/>
    </row>
    <row r="33" spans="1:4" x14ac:dyDescent="0.35">
      <c r="A33" s="27">
        <v>24364</v>
      </c>
      <c r="B33" s="27">
        <v>252221.2</v>
      </c>
      <c r="C33" s="28"/>
      <c r="D33" s="28"/>
    </row>
    <row r="34" spans="1:4" x14ac:dyDescent="0.35">
      <c r="A34" s="27">
        <v>58406</v>
      </c>
      <c r="B34" s="27">
        <v>552875.65999999992</v>
      </c>
      <c r="C34" s="28"/>
      <c r="D34" s="28"/>
    </row>
    <row r="35" spans="1:4" x14ac:dyDescent="0.35">
      <c r="A35" s="27">
        <v>51643</v>
      </c>
      <c r="B35" s="27">
        <v>446101.81</v>
      </c>
      <c r="C35" s="28"/>
      <c r="D35" s="28"/>
    </row>
    <row r="36" spans="1:4" x14ac:dyDescent="0.35">
      <c r="A36" s="27">
        <v>55115</v>
      </c>
      <c r="B36" s="27">
        <v>476038.95</v>
      </c>
      <c r="C36" s="28"/>
      <c r="D36" s="28"/>
    </row>
    <row r="37" spans="1:4" x14ac:dyDescent="0.35">
      <c r="A37" s="27">
        <v>35416</v>
      </c>
      <c r="B37" s="27">
        <v>393889.36</v>
      </c>
      <c r="C37" s="28"/>
      <c r="D37" s="28"/>
    </row>
    <row r="38" spans="1:4" x14ac:dyDescent="0.35">
      <c r="A38" s="27">
        <v>37274</v>
      </c>
      <c r="B38" s="27">
        <v>328436.78000000003</v>
      </c>
      <c r="C38" s="28"/>
      <c r="D38" s="28"/>
    </row>
    <row r="39" spans="1:4" x14ac:dyDescent="0.35">
      <c r="A39" s="27">
        <v>36148</v>
      </c>
      <c r="B39" s="27">
        <v>408949.64</v>
      </c>
      <c r="C39" s="28"/>
      <c r="D39" s="28"/>
    </row>
    <row r="40" spans="1:4" x14ac:dyDescent="0.35">
      <c r="A40" s="27">
        <v>32192</v>
      </c>
      <c r="B40" s="27">
        <v>394776.32000000001</v>
      </c>
      <c r="C40" s="28"/>
      <c r="D40" s="28"/>
    </row>
    <row r="41" spans="1:4" x14ac:dyDescent="0.35">
      <c r="A41" s="27">
        <v>51238</v>
      </c>
      <c r="B41" s="27">
        <v>455804.96</v>
      </c>
      <c r="C41" s="28"/>
      <c r="D41" s="28"/>
    </row>
    <row r="42" spans="1:4" x14ac:dyDescent="0.35">
      <c r="A42" s="27">
        <v>59235</v>
      </c>
      <c r="B42" s="27">
        <v>526249.4</v>
      </c>
      <c r="C42" s="28"/>
      <c r="D42" s="28"/>
    </row>
    <row r="43" spans="1:4" x14ac:dyDescent="0.35">
      <c r="A43" s="27">
        <v>59329</v>
      </c>
      <c r="B43" s="27">
        <v>562602.56000000006</v>
      </c>
      <c r="C43" s="28"/>
      <c r="D43" s="28"/>
    </row>
    <row r="44" spans="1:4" x14ac:dyDescent="0.35">
      <c r="A44" s="27">
        <v>22739</v>
      </c>
      <c r="B44" s="27">
        <v>180749.25</v>
      </c>
      <c r="C44" s="28"/>
      <c r="D44" s="28"/>
    </row>
    <row r="45" spans="1:4" x14ac:dyDescent="0.35">
      <c r="A45" s="27">
        <v>28654</v>
      </c>
      <c r="B45" s="27">
        <v>275506.98</v>
      </c>
      <c r="C45" s="28"/>
      <c r="D45" s="28"/>
    </row>
    <row r="46" spans="1:4" x14ac:dyDescent="0.35">
      <c r="A46" s="27">
        <v>36786</v>
      </c>
      <c r="B46" s="27">
        <v>372981.08</v>
      </c>
      <c r="C46" s="28"/>
      <c r="D46" s="28"/>
    </row>
    <row r="47" spans="1:4" x14ac:dyDescent="0.35">
      <c r="A47" s="27">
        <v>20813</v>
      </c>
      <c r="B47" s="27">
        <v>216087.74</v>
      </c>
      <c r="C47" s="28"/>
      <c r="D47" s="28"/>
    </row>
    <row r="48" spans="1:4" x14ac:dyDescent="0.35">
      <c r="A48" s="27">
        <v>57259</v>
      </c>
      <c r="B48" s="27">
        <v>470281.06</v>
      </c>
      <c r="C48" s="28"/>
      <c r="D48" s="28"/>
    </row>
    <row r="49" spans="1:4" x14ac:dyDescent="0.35">
      <c r="A49" s="27">
        <v>57707</v>
      </c>
      <c r="B49" s="27">
        <v>481071.29</v>
      </c>
      <c r="C49" s="28"/>
      <c r="D49" s="28"/>
    </row>
    <row r="50" spans="1:4" x14ac:dyDescent="0.35">
      <c r="A50" s="27">
        <v>61539</v>
      </c>
      <c r="B50" s="27">
        <v>612466.46</v>
      </c>
      <c r="C50" s="28"/>
      <c r="D50" s="28"/>
    </row>
    <row r="51" spans="1:4" x14ac:dyDescent="0.35">
      <c r="A51" s="27">
        <v>36635</v>
      </c>
      <c r="B51" s="27">
        <v>370922.6</v>
      </c>
      <c r="C51" s="28"/>
      <c r="D51" s="28"/>
    </row>
    <row r="52" spans="1:4" x14ac:dyDescent="0.35">
      <c r="A52" s="27">
        <v>39086</v>
      </c>
      <c r="B52" s="27">
        <v>448677.2</v>
      </c>
      <c r="C52" s="28"/>
      <c r="D52" s="28"/>
    </row>
    <row r="53" spans="1:4" x14ac:dyDescent="0.35">
      <c r="A53" s="27">
        <v>33062</v>
      </c>
      <c r="B53" s="27">
        <v>259282.46</v>
      </c>
      <c r="C53" s="28"/>
      <c r="D53" s="28"/>
    </row>
    <row r="54" spans="1:4" x14ac:dyDescent="0.35">
      <c r="A54" s="27">
        <v>42144</v>
      </c>
      <c r="B54" s="27">
        <v>354279.67999999999</v>
      </c>
      <c r="C54" s="28"/>
      <c r="D54" s="28"/>
    </row>
    <row r="55" spans="1:4" x14ac:dyDescent="0.35">
      <c r="A55" s="27">
        <v>18828</v>
      </c>
      <c r="B55" s="27">
        <v>185749.88</v>
      </c>
      <c r="C55" s="28"/>
      <c r="D55" s="28"/>
    </row>
    <row r="56" spans="1:4" x14ac:dyDescent="0.35">
      <c r="A56" s="27">
        <v>57070</v>
      </c>
      <c r="B56" s="27">
        <v>415818.7</v>
      </c>
      <c r="C56" s="28"/>
      <c r="D56" s="28"/>
    </row>
    <row r="57" spans="1:4" x14ac:dyDescent="0.35">
      <c r="A57" s="27">
        <v>27991</v>
      </c>
      <c r="B57" s="27">
        <v>252095.02</v>
      </c>
      <c r="C57" s="28"/>
      <c r="D57" s="28"/>
    </row>
    <row r="58" spans="1:4" x14ac:dyDescent="0.35">
      <c r="A58" s="27">
        <v>37876</v>
      </c>
      <c r="B58" s="27">
        <v>329524.88</v>
      </c>
      <c r="C58" s="28"/>
      <c r="D58" s="28"/>
    </row>
    <row r="59" spans="1:4" x14ac:dyDescent="0.35">
      <c r="A59" s="27">
        <v>16134</v>
      </c>
      <c r="B59" s="27">
        <v>233120.9</v>
      </c>
      <c r="C59" s="28"/>
      <c r="D59" s="28"/>
    </row>
    <row r="60" spans="1:4" x14ac:dyDescent="0.35">
      <c r="A60" s="27">
        <v>55466</v>
      </c>
      <c r="B60" s="27">
        <v>376140.08</v>
      </c>
      <c r="C60" s="28"/>
      <c r="D60" s="28"/>
    </row>
    <row r="61" spans="1:4" x14ac:dyDescent="0.35">
      <c r="A61" s="27">
        <v>26100</v>
      </c>
      <c r="B61" s="27">
        <v>208166</v>
      </c>
      <c r="C61" s="28"/>
      <c r="D61" s="28"/>
    </row>
    <row r="62" spans="1:4" x14ac:dyDescent="0.35">
      <c r="A62" s="27">
        <v>23787</v>
      </c>
      <c r="B62" s="27">
        <v>226261.67</v>
      </c>
      <c r="C62" s="28"/>
      <c r="D62" s="28"/>
    </row>
    <row r="63" spans="1:4" x14ac:dyDescent="0.35">
      <c r="A63" s="27">
        <v>30895</v>
      </c>
      <c r="B63" s="27">
        <v>249581.7</v>
      </c>
      <c r="C63" s="28"/>
      <c r="D63" s="28"/>
    </row>
    <row r="64" spans="1:4" x14ac:dyDescent="0.35">
      <c r="A64" s="27">
        <v>31845</v>
      </c>
      <c r="B64" s="27">
        <v>278010.2</v>
      </c>
      <c r="C64" s="28"/>
      <c r="D64" s="28"/>
    </row>
    <row r="65" spans="1:4" x14ac:dyDescent="0.35">
      <c r="A65" s="27">
        <v>50618</v>
      </c>
      <c r="B65" s="27">
        <v>537451.34000000008</v>
      </c>
      <c r="C65" s="28"/>
      <c r="D65" s="28"/>
    </row>
    <row r="66" spans="1:4" x14ac:dyDescent="0.35">
      <c r="A66" s="27">
        <v>62293</v>
      </c>
      <c r="B66" s="27">
        <v>448052.27</v>
      </c>
      <c r="C66" s="28"/>
      <c r="D66" s="28"/>
    </row>
    <row r="67" spans="1:4" x14ac:dyDescent="0.35">
      <c r="A67" s="27">
        <v>61228</v>
      </c>
      <c r="B67" s="27">
        <v>519618.76</v>
      </c>
      <c r="C67" s="28"/>
      <c r="D67" s="28"/>
    </row>
    <row r="68" spans="1:4" x14ac:dyDescent="0.35">
      <c r="A68" s="27">
        <v>32558</v>
      </c>
      <c r="B68" s="27">
        <v>364510.28</v>
      </c>
      <c r="C68" s="28"/>
      <c r="D68" s="28"/>
    </row>
    <row r="69" spans="1:4" x14ac:dyDescent="0.35">
      <c r="A69" s="27">
        <v>40694</v>
      </c>
      <c r="B69" s="27">
        <v>351135.6</v>
      </c>
      <c r="C69" s="28"/>
      <c r="D69" s="28"/>
    </row>
    <row r="70" spans="1:4" x14ac:dyDescent="0.35">
      <c r="A70" s="27">
        <v>46333</v>
      </c>
      <c r="B70" s="27">
        <v>390547.55</v>
      </c>
      <c r="C70" s="28"/>
      <c r="D70" s="28"/>
    </row>
    <row r="71" spans="1:4" x14ac:dyDescent="0.35">
      <c r="A71" s="27">
        <v>28415</v>
      </c>
      <c r="B71" s="27">
        <v>234129.2</v>
      </c>
      <c r="C71" s="28"/>
      <c r="D71" s="28"/>
    </row>
    <row r="72" spans="1:4" x14ac:dyDescent="0.35">
      <c r="A72" s="27">
        <v>19993</v>
      </c>
      <c r="B72" s="27">
        <v>224538.89</v>
      </c>
      <c r="C72" s="28"/>
      <c r="D72" s="28"/>
    </row>
    <row r="73" spans="1:4" x14ac:dyDescent="0.35">
      <c r="A73" s="27">
        <v>34414</v>
      </c>
      <c r="B73" s="27">
        <v>248912.92</v>
      </c>
      <c r="C73" s="28"/>
      <c r="D73" s="28"/>
    </row>
    <row r="74" spans="1:4" x14ac:dyDescent="0.35">
      <c r="A74" s="27">
        <v>52078</v>
      </c>
      <c r="B74" s="27">
        <v>328096.52</v>
      </c>
      <c r="C74" s="28"/>
      <c r="D74" s="28"/>
    </row>
    <row r="75" spans="1:4" x14ac:dyDescent="0.35">
      <c r="A75" s="27">
        <v>24507</v>
      </c>
      <c r="B75" s="27">
        <v>262965.82999999996</v>
      </c>
      <c r="C75" s="28"/>
      <c r="D75" s="28"/>
    </row>
    <row r="76" spans="1:4" x14ac:dyDescent="0.35">
      <c r="A76" s="27">
        <v>28516</v>
      </c>
      <c r="B76" s="27">
        <v>334304.52</v>
      </c>
      <c r="C76" s="28"/>
      <c r="D76" s="28"/>
    </row>
    <row r="77" spans="1:4" x14ac:dyDescent="0.35">
      <c r="A77" s="27">
        <v>17554</v>
      </c>
      <c r="B77" s="27">
        <v>216060.84</v>
      </c>
      <c r="C77" s="28"/>
      <c r="D77" s="28"/>
    </row>
    <row r="78" spans="1:4" x14ac:dyDescent="0.35">
      <c r="A78" s="27">
        <v>16662</v>
      </c>
      <c r="B78" s="27">
        <v>183462.62</v>
      </c>
      <c r="C78" s="28"/>
      <c r="D78" s="28"/>
    </row>
    <row r="79" spans="1:4" x14ac:dyDescent="0.35">
      <c r="A79" s="27">
        <v>57162</v>
      </c>
      <c r="B79" s="27">
        <v>517013.54</v>
      </c>
      <c r="C79" s="28"/>
      <c r="D79" s="28"/>
    </row>
    <row r="80" spans="1:4" x14ac:dyDescent="0.35">
      <c r="A80" s="27">
        <v>57297</v>
      </c>
      <c r="B80" s="27">
        <v>731834.3</v>
      </c>
      <c r="C80" s="28"/>
      <c r="D80" s="28"/>
    </row>
    <row r="81" spans="1:4" x14ac:dyDescent="0.35">
      <c r="A81" s="27">
        <v>64112</v>
      </c>
      <c r="B81" s="27">
        <v>439159.84</v>
      </c>
      <c r="C81" s="28"/>
      <c r="D81" s="28"/>
    </row>
    <row r="82" spans="1:4" x14ac:dyDescent="0.35">
      <c r="A82" s="27">
        <v>37237</v>
      </c>
      <c r="B82" s="27">
        <v>453649.08</v>
      </c>
      <c r="C82" s="28"/>
      <c r="D82" s="28"/>
    </row>
    <row r="83" spans="1:4" x14ac:dyDescent="0.35">
      <c r="A83" s="27">
        <v>55058</v>
      </c>
      <c r="B83" s="27">
        <v>495969.8</v>
      </c>
      <c r="C83" s="28"/>
      <c r="D83" s="28"/>
    </row>
    <row r="84" spans="1:4" x14ac:dyDescent="0.35">
      <c r="A84" s="27">
        <v>30791</v>
      </c>
      <c r="B84" s="27">
        <v>306489.03000000003</v>
      </c>
      <c r="C84" s="28"/>
      <c r="D84" s="28"/>
    </row>
    <row r="85" spans="1:4" x14ac:dyDescent="0.35">
      <c r="A85" s="27">
        <v>19784</v>
      </c>
      <c r="B85" s="27">
        <v>226868.96</v>
      </c>
      <c r="C85" s="28"/>
      <c r="D85" s="28"/>
    </row>
    <row r="86" spans="1:4" x14ac:dyDescent="0.35">
      <c r="A86" s="27">
        <v>32463</v>
      </c>
      <c r="B86" s="27">
        <v>316845.86</v>
      </c>
      <c r="C86" s="28"/>
      <c r="D86" s="28"/>
    </row>
    <row r="87" spans="1:4" x14ac:dyDescent="0.35">
      <c r="A87" s="27">
        <v>59364</v>
      </c>
      <c r="B87" s="27">
        <v>496417.28000000003</v>
      </c>
      <c r="C87" s="28"/>
      <c r="D87" s="28"/>
    </row>
    <row r="88" spans="1:4" x14ac:dyDescent="0.35">
      <c r="A88" s="27">
        <v>64632</v>
      </c>
      <c r="B88" s="27">
        <v>527881.68000000005</v>
      </c>
      <c r="C88" s="28"/>
      <c r="D88" s="28"/>
    </row>
    <row r="89" spans="1:4" x14ac:dyDescent="0.35">
      <c r="A89" s="27">
        <v>58106</v>
      </c>
      <c r="B89" s="27">
        <v>535766.15999999992</v>
      </c>
      <c r="C89" s="28"/>
      <c r="D89" s="28"/>
    </row>
    <row r="90" spans="1:4" x14ac:dyDescent="0.35">
      <c r="A90" s="27">
        <v>60333</v>
      </c>
      <c r="B90" s="27">
        <v>469314.35</v>
      </c>
      <c r="C90" s="28"/>
      <c r="D90" s="28"/>
    </row>
    <row r="91" spans="1:4" x14ac:dyDescent="0.35">
      <c r="A91" s="27">
        <v>58353</v>
      </c>
      <c r="B91" s="27">
        <v>558254.63</v>
      </c>
      <c r="C91" s="28"/>
      <c r="D91" s="28"/>
    </row>
    <row r="92" spans="1:4" x14ac:dyDescent="0.35">
      <c r="A92" s="27">
        <v>22672</v>
      </c>
      <c r="B92" s="27">
        <v>197141.28</v>
      </c>
      <c r="C92" s="28"/>
      <c r="D92" s="28"/>
    </row>
    <row r="93" spans="1:4" x14ac:dyDescent="0.35">
      <c r="A93" s="27">
        <v>64325</v>
      </c>
      <c r="B93" s="27">
        <v>563313.5</v>
      </c>
      <c r="C93" s="28"/>
      <c r="D93" s="28"/>
    </row>
    <row r="94" spans="1:4" x14ac:dyDescent="0.35">
      <c r="A94" s="27">
        <v>32326</v>
      </c>
      <c r="B94" s="27">
        <v>365825.02</v>
      </c>
      <c r="C94" s="28"/>
      <c r="D94" s="28"/>
    </row>
    <row r="95" spans="1:4" x14ac:dyDescent="0.35">
      <c r="A95" s="27">
        <v>16138</v>
      </c>
      <c r="B95" s="27">
        <v>206538.6</v>
      </c>
      <c r="C95" s="28"/>
      <c r="D95" s="28"/>
    </row>
    <row r="96" spans="1:4" x14ac:dyDescent="0.35">
      <c r="A96" s="27">
        <v>34957</v>
      </c>
      <c r="B96" s="27">
        <v>320916.75</v>
      </c>
      <c r="C96" s="28"/>
      <c r="D96" s="28"/>
    </row>
    <row r="97" spans="1:4" x14ac:dyDescent="0.35">
      <c r="A97" s="27">
        <v>26159</v>
      </c>
      <c r="B97" s="27">
        <v>294325.06</v>
      </c>
      <c r="C97" s="28"/>
      <c r="D97" s="28"/>
    </row>
    <row r="98" spans="1:4" x14ac:dyDescent="0.35">
      <c r="A98" s="27">
        <v>42098</v>
      </c>
      <c r="B98" s="27">
        <v>329951.7</v>
      </c>
      <c r="C98" s="28"/>
      <c r="D98" s="28"/>
    </row>
    <row r="99" spans="1:4" x14ac:dyDescent="0.35">
      <c r="A99" s="27">
        <v>20582</v>
      </c>
      <c r="B99" s="27">
        <v>161277.70000000001</v>
      </c>
      <c r="C99" s="28"/>
      <c r="D99" s="28"/>
    </row>
    <row r="100" spans="1:4" x14ac:dyDescent="0.35">
      <c r="A100" s="27">
        <v>45614</v>
      </c>
      <c r="B100" s="27">
        <v>428140.06</v>
      </c>
      <c r="C100" s="28"/>
      <c r="D100" s="28"/>
    </row>
    <row r="101" spans="1:4" x14ac:dyDescent="0.35">
      <c r="A101" s="27">
        <v>42729</v>
      </c>
      <c r="B101" s="27">
        <v>433279.13</v>
      </c>
      <c r="C101" s="28"/>
      <c r="D101" s="28"/>
    </row>
    <row r="102" spans="1:4" x14ac:dyDescent="0.35">
      <c r="A102" s="27">
        <v>40053</v>
      </c>
      <c r="B102" s="27">
        <v>346792.73</v>
      </c>
      <c r="C102" s="28"/>
      <c r="D102" s="28"/>
    </row>
    <row r="103" spans="1:4" x14ac:dyDescent="0.35">
      <c r="A103" s="27">
        <v>51749</v>
      </c>
      <c r="B103" s="27">
        <v>540063.03</v>
      </c>
      <c r="C103" s="28"/>
      <c r="D103" s="28"/>
    </row>
    <row r="104" spans="1:4" x14ac:dyDescent="0.35">
      <c r="A104" s="27">
        <v>59753</v>
      </c>
      <c r="B104" s="27">
        <v>588972.06000000006</v>
      </c>
      <c r="C104" s="28"/>
      <c r="D104" s="28"/>
    </row>
    <row r="105" spans="1:4" x14ac:dyDescent="0.35">
      <c r="A105" s="27">
        <v>34045</v>
      </c>
      <c r="B105" s="27">
        <v>290698.15000000002</v>
      </c>
      <c r="C105" s="28"/>
      <c r="D105" s="28"/>
    </row>
    <row r="106" spans="1:4" x14ac:dyDescent="0.35">
      <c r="A106" s="27">
        <v>56384</v>
      </c>
      <c r="B106" s="27">
        <v>544487.67999999993</v>
      </c>
      <c r="C106" s="28"/>
      <c r="D106" s="28"/>
    </row>
    <row r="107" spans="1:4" x14ac:dyDescent="0.35">
      <c r="A107" s="27">
        <v>33242</v>
      </c>
      <c r="B107" s="27">
        <v>206569.82</v>
      </c>
      <c r="C107" s="28"/>
      <c r="D107" s="28"/>
    </row>
    <row r="108" spans="1:4" x14ac:dyDescent="0.35">
      <c r="A108" s="27">
        <v>49060</v>
      </c>
      <c r="B108" s="27">
        <v>550902.6</v>
      </c>
      <c r="C108" s="28"/>
      <c r="D108" s="28"/>
    </row>
    <row r="109" spans="1:4" x14ac:dyDescent="0.35">
      <c r="A109" s="27">
        <v>38219</v>
      </c>
      <c r="B109" s="27">
        <v>321737.09000000003</v>
      </c>
      <c r="C109" s="28"/>
      <c r="D109" s="28"/>
    </row>
    <row r="110" spans="1:4" x14ac:dyDescent="0.35">
      <c r="A110" s="27">
        <v>56891</v>
      </c>
      <c r="B110" s="27">
        <v>568845.91999999993</v>
      </c>
      <c r="C110" s="28"/>
      <c r="D110" s="28"/>
    </row>
    <row r="111" spans="1:4" x14ac:dyDescent="0.35">
      <c r="A111" s="27">
        <v>52906</v>
      </c>
      <c r="B111" s="27">
        <v>426690.72</v>
      </c>
      <c r="C111" s="28"/>
      <c r="D111" s="28"/>
    </row>
    <row r="112" spans="1:4" x14ac:dyDescent="0.35">
      <c r="A112" s="27">
        <v>44835</v>
      </c>
      <c r="B112" s="27">
        <v>430649.15</v>
      </c>
      <c r="C112" s="28"/>
      <c r="D112" s="28"/>
    </row>
    <row r="113" spans="1:4" x14ac:dyDescent="0.35">
      <c r="A113" s="27">
        <v>45028</v>
      </c>
      <c r="B113" s="27">
        <v>400768.12</v>
      </c>
      <c r="C113" s="28"/>
      <c r="D113" s="28"/>
    </row>
    <row r="114" spans="1:4" x14ac:dyDescent="0.35">
      <c r="A114" s="27">
        <v>15988</v>
      </c>
      <c r="B114" s="27">
        <v>175665.68</v>
      </c>
      <c r="C114" s="28"/>
      <c r="D114" s="28"/>
    </row>
    <row r="115" spans="1:4" x14ac:dyDescent="0.35">
      <c r="A115" s="27">
        <v>64717</v>
      </c>
      <c r="B115" s="27">
        <v>558028.44999999995</v>
      </c>
      <c r="C115" s="28"/>
      <c r="D115" s="28"/>
    </row>
    <row r="116" spans="1:4" x14ac:dyDescent="0.35">
      <c r="A116" s="27">
        <v>15196</v>
      </c>
      <c r="B116" s="27">
        <v>163514.12</v>
      </c>
      <c r="C116" s="28"/>
      <c r="D116" s="28"/>
    </row>
    <row r="117" spans="1:4" x14ac:dyDescent="0.35">
      <c r="A117" s="27">
        <v>45093</v>
      </c>
      <c r="B117" s="27">
        <v>398568.89</v>
      </c>
      <c r="C117" s="28"/>
      <c r="D117" s="28"/>
    </row>
    <row r="118" spans="1:4" x14ac:dyDescent="0.35">
      <c r="A118" s="27">
        <v>51099</v>
      </c>
      <c r="B118" s="27">
        <v>483830.51</v>
      </c>
      <c r="C118" s="28"/>
      <c r="D118" s="28"/>
    </row>
    <row r="119" spans="1:4" x14ac:dyDescent="0.35">
      <c r="A119" s="27">
        <v>40839</v>
      </c>
      <c r="B119" s="27">
        <v>292958.71999999997</v>
      </c>
      <c r="C119" s="28"/>
      <c r="D119" s="28"/>
    </row>
    <row r="120" spans="1:4" x14ac:dyDescent="0.35">
      <c r="A120" s="27">
        <v>29773</v>
      </c>
      <c r="B120" s="27">
        <v>275083.88</v>
      </c>
      <c r="C120" s="28"/>
      <c r="D120" s="28"/>
    </row>
    <row r="121" spans="1:4" x14ac:dyDescent="0.35">
      <c r="A121" s="27">
        <v>60954</v>
      </c>
      <c r="B121" s="27">
        <v>599805.07999999996</v>
      </c>
      <c r="C121" s="28"/>
      <c r="D121" s="28"/>
    </row>
    <row r="122" spans="1:4" x14ac:dyDescent="0.35">
      <c r="A122" s="27">
        <v>53820</v>
      </c>
      <c r="B122" s="27">
        <v>524692.4</v>
      </c>
      <c r="C122" s="28"/>
      <c r="D122" s="28"/>
    </row>
    <row r="123" spans="1:4" x14ac:dyDescent="0.35">
      <c r="A123" s="27">
        <v>19365</v>
      </c>
      <c r="B123" s="27">
        <v>196012.1</v>
      </c>
      <c r="C123" s="28"/>
      <c r="D123" s="28"/>
    </row>
    <row r="124" spans="1:4" x14ac:dyDescent="0.35">
      <c r="A124" s="27">
        <v>39109</v>
      </c>
      <c r="B124" s="27">
        <v>360134.37</v>
      </c>
      <c r="C124" s="28"/>
      <c r="D124" s="28"/>
    </row>
    <row r="125" spans="1:4" x14ac:dyDescent="0.35">
      <c r="A125" s="27">
        <v>40439</v>
      </c>
      <c r="B125" s="27">
        <v>312044.71999999997</v>
      </c>
      <c r="C125" s="28"/>
      <c r="D125" s="28"/>
    </row>
    <row r="126" spans="1:4" x14ac:dyDescent="0.35">
      <c r="A126" s="27">
        <v>35117</v>
      </c>
      <c r="B126" s="27">
        <v>268076.57</v>
      </c>
      <c r="C126" s="28"/>
      <c r="D126" s="28"/>
    </row>
    <row r="127" spans="1:4" x14ac:dyDescent="0.35">
      <c r="A127" s="27">
        <v>50624</v>
      </c>
      <c r="B127" s="27">
        <v>394243.2</v>
      </c>
      <c r="C127" s="28"/>
      <c r="D127" s="28"/>
    </row>
    <row r="128" spans="1:4" x14ac:dyDescent="0.35">
      <c r="A128" s="27">
        <v>55174</v>
      </c>
      <c r="B128" s="27">
        <v>474839.8</v>
      </c>
      <c r="C128" s="28"/>
      <c r="D128" s="28"/>
    </row>
    <row r="129" spans="1:4" x14ac:dyDescent="0.35">
      <c r="A129" s="27">
        <v>52278</v>
      </c>
      <c r="B129" s="27">
        <v>474497.36</v>
      </c>
      <c r="C129" s="28"/>
      <c r="D129" s="28"/>
    </row>
    <row r="130" spans="1:4" x14ac:dyDescent="0.35">
      <c r="A130" s="27">
        <v>30557</v>
      </c>
      <c r="B130" s="27">
        <v>301178.54000000004</v>
      </c>
      <c r="C130" s="28"/>
      <c r="D130" s="28"/>
    </row>
    <row r="131" spans="1:4" x14ac:dyDescent="0.35">
      <c r="A131" s="27">
        <v>62145</v>
      </c>
      <c r="B131" s="27">
        <v>642241.85</v>
      </c>
      <c r="C131" s="28"/>
      <c r="D131" s="28"/>
    </row>
    <row r="132" spans="1:4" x14ac:dyDescent="0.35">
      <c r="A132" s="27">
        <v>58106</v>
      </c>
      <c r="B132" s="27">
        <v>475335.92</v>
      </c>
      <c r="C132" s="28"/>
      <c r="D132" s="28"/>
    </row>
    <row r="133" spans="1:4" x14ac:dyDescent="0.35">
      <c r="A133" s="27">
        <v>55233</v>
      </c>
      <c r="B133" s="27">
        <v>543230.68999999994</v>
      </c>
      <c r="C133" s="28"/>
      <c r="D133" s="28"/>
    </row>
    <row r="134" spans="1:4" x14ac:dyDescent="0.35">
      <c r="A134" s="27">
        <v>51653</v>
      </c>
      <c r="B134" s="27">
        <v>343389.04</v>
      </c>
      <c r="C134" s="28"/>
      <c r="D134" s="28"/>
    </row>
    <row r="135" spans="1:4" x14ac:dyDescent="0.35">
      <c r="A135" s="27">
        <v>16221</v>
      </c>
      <c r="B135" s="27">
        <v>195989</v>
      </c>
      <c r="C135" s="28"/>
      <c r="D135" s="28"/>
    </row>
    <row r="136" spans="1:4" x14ac:dyDescent="0.35">
      <c r="A136" s="27">
        <v>28538</v>
      </c>
      <c r="B136" s="27">
        <v>295141.42000000004</v>
      </c>
      <c r="C136" s="28"/>
      <c r="D136" s="28"/>
    </row>
    <row r="137" spans="1:4" x14ac:dyDescent="0.35">
      <c r="A137" s="27">
        <v>33546</v>
      </c>
      <c r="B137" s="27">
        <v>355268.6</v>
      </c>
      <c r="C137" s="28"/>
      <c r="D137" s="28"/>
    </row>
    <row r="138" spans="1:4" x14ac:dyDescent="0.35">
      <c r="A138" s="27">
        <v>50539</v>
      </c>
      <c r="B138" s="27">
        <v>505356.39</v>
      </c>
      <c r="C138" s="28"/>
      <c r="D138" s="28"/>
    </row>
    <row r="139" spans="1:4" x14ac:dyDescent="0.35">
      <c r="A139" s="27">
        <v>14677</v>
      </c>
      <c r="B139" s="27">
        <v>180772.07</v>
      </c>
      <c r="C139" s="28"/>
      <c r="D139" s="28"/>
    </row>
    <row r="140" spans="1:4" x14ac:dyDescent="0.35">
      <c r="A140" s="27">
        <v>15835</v>
      </c>
      <c r="B140" s="27">
        <v>146751.85</v>
      </c>
      <c r="C140" s="28"/>
      <c r="D140" s="28"/>
    </row>
    <row r="141" spans="1:4" x14ac:dyDescent="0.35">
      <c r="A141" s="27">
        <v>24504</v>
      </c>
      <c r="B141" s="27">
        <v>198984.32000000001</v>
      </c>
      <c r="C141" s="28"/>
      <c r="D141" s="28"/>
    </row>
    <row r="142" spans="1:4" x14ac:dyDescent="0.35">
      <c r="A142" s="27">
        <v>21816</v>
      </c>
      <c r="B142" s="27">
        <v>210783.92</v>
      </c>
      <c r="C142" s="28"/>
      <c r="D142" s="28"/>
    </row>
    <row r="143" spans="1:4" x14ac:dyDescent="0.35">
      <c r="A143" s="27">
        <v>28370</v>
      </c>
      <c r="B143" s="27">
        <v>246604.1</v>
      </c>
      <c r="C143" s="28"/>
      <c r="D143" s="28"/>
    </row>
    <row r="144" spans="1:4" x14ac:dyDescent="0.35">
      <c r="A144" s="27">
        <v>46733</v>
      </c>
      <c r="B144" s="27">
        <v>430873.95</v>
      </c>
      <c r="C144" s="28"/>
      <c r="D144" s="28"/>
    </row>
    <row r="145" spans="1:4" x14ac:dyDescent="0.35">
      <c r="A145" s="27">
        <v>46568</v>
      </c>
      <c r="B145" s="27">
        <v>393671.84</v>
      </c>
      <c r="C145" s="28"/>
      <c r="D145" s="28"/>
    </row>
    <row r="146" spans="1:4" x14ac:dyDescent="0.35">
      <c r="A146" s="27">
        <v>42540</v>
      </c>
      <c r="B146" s="27">
        <v>363945.2</v>
      </c>
      <c r="C146" s="28"/>
      <c r="D146" s="28"/>
    </row>
    <row r="147" spans="1:4" x14ac:dyDescent="0.35">
      <c r="A147" s="27">
        <v>39348</v>
      </c>
      <c r="B147" s="27">
        <v>275857.52</v>
      </c>
      <c r="C147" s="28"/>
      <c r="D147" s="28"/>
    </row>
    <row r="148" spans="1:4" x14ac:dyDescent="0.35">
      <c r="A148" s="27">
        <v>34125</v>
      </c>
      <c r="B148" s="27">
        <v>350641.25</v>
      </c>
      <c r="C148" s="28"/>
      <c r="D148" s="28"/>
    </row>
    <row r="149" spans="1:4" x14ac:dyDescent="0.35">
      <c r="A149" s="27">
        <v>61572</v>
      </c>
      <c r="B149" s="27">
        <v>580750.64</v>
      </c>
      <c r="C149" s="28"/>
      <c r="D149" s="28"/>
    </row>
    <row r="150" spans="1:4" x14ac:dyDescent="0.35">
      <c r="A150" s="27">
        <v>54730</v>
      </c>
      <c r="B150" s="27">
        <v>410123.4</v>
      </c>
      <c r="C150" s="28"/>
      <c r="D150" s="28"/>
    </row>
    <row r="151" spans="1:4" x14ac:dyDescent="0.35">
      <c r="A151" s="27">
        <v>38799</v>
      </c>
      <c r="B151" s="27">
        <v>332068.73</v>
      </c>
      <c r="C151" s="28"/>
      <c r="D151" s="28"/>
    </row>
    <row r="152" spans="1:4" x14ac:dyDescent="0.35">
      <c r="A152" s="27">
        <v>22293</v>
      </c>
      <c r="B152" s="27">
        <v>208949.09</v>
      </c>
      <c r="C152" s="28"/>
      <c r="D152" s="28"/>
    </row>
    <row r="153" spans="1:4" x14ac:dyDescent="0.35">
      <c r="A153" s="27">
        <v>37202</v>
      </c>
      <c r="B153" s="27">
        <v>346499.94</v>
      </c>
      <c r="C153" s="28"/>
      <c r="D153" s="28"/>
    </row>
    <row r="154" spans="1:4" x14ac:dyDescent="0.35">
      <c r="A154" s="27">
        <v>53171</v>
      </c>
      <c r="B154" s="27">
        <v>474836.29</v>
      </c>
      <c r="C154" s="28"/>
      <c r="D154" s="28"/>
    </row>
    <row r="155" spans="1:4" x14ac:dyDescent="0.35">
      <c r="A155" s="27">
        <v>33287</v>
      </c>
      <c r="B155" s="27">
        <v>255380.79</v>
      </c>
      <c r="C155" s="28"/>
      <c r="D155" s="28"/>
    </row>
    <row r="156" spans="1:4" x14ac:dyDescent="0.35">
      <c r="A156" s="27">
        <v>35445</v>
      </c>
      <c r="B156" s="27">
        <v>237858.5</v>
      </c>
      <c r="C156" s="28"/>
      <c r="D156" s="28"/>
    </row>
    <row r="157" spans="1:4" x14ac:dyDescent="0.35">
      <c r="A157" s="27">
        <v>21723</v>
      </c>
      <c r="B157" s="27">
        <v>224001.23</v>
      </c>
      <c r="C157" s="28"/>
      <c r="D157" s="28"/>
    </row>
    <row r="158" spans="1:4" x14ac:dyDescent="0.35">
      <c r="A158" s="27">
        <v>40939</v>
      </c>
      <c r="B158" s="27">
        <v>439329.89</v>
      </c>
      <c r="C158" s="28"/>
      <c r="D158" s="28"/>
    </row>
    <row r="159" spans="1:4" x14ac:dyDescent="0.35">
      <c r="A159" s="27">
        <v>45048</v>
      </c>
      <c r="B159" s="27">
        <v>362182.64</v>
      </c>
      <c r="C159" s="28"/>
      <c r="D159" s="28"/>
    </row>
    <row r="160" spans="1:4" x14ac:dyDescent="0.35">
      <c r="A160" s="27">
        <v>30296</v>
      </c>
      <c r="B160" s="27">
        <v>299639.04000000004</v>
      </c>
      <c r="C160" s="28"/>
      <c r="D160" s="28"/>
    </row>
    <row r="161" spans="1:4" x14ac:dyDescent="0.35">
      <c r="A161" s="27">
        <v>53521</v>
      </c>
      <c r="B161" s="27">
        <v>457210.54</v>
      </c>
      <c r="C161" s="28"/>
      <c r="D161" s="28"/>
    </row>
    <row r="162" spans="1:4" x14ac:dyDescent="0.35">
      <c r="A162" s="27">
        <v>24680</v>
      </c>
      <c r="B162" s="27">
        <v>209679.6</v>
      </c>
      <c r="C162" s="28"/>
      <c r="D162" s="28"/>
    </row>
    <row r="163" spans="1:4" x14ac:dyDescent="0.35">
      <c r="A163" s="27">
        <v>46956</v>
      </c>
      <c r="B163" s="27">
        <v>426587.12</v>
      </c>
      <c r="C163" s="28"/>
      <c r="D163" s="28"/>
    </row>
    <row r="164" spans="1:4" x14ac:dyDescent="0.35">
      <c r="A164" s="27">
        <v>16392</v>
      </c>
      <c r="B164" s="27">
        <v>200150.72</v>
      </c>
      <c r="C164" s="28"/>
      <c r="D164" s="28"/>
    </row>
    <row r="165" spans="1:4" x14ac:dyDescent="0.35">
      <c r="A165" s="27">
        <v>53761</v>
      </c>
      <c r="B165" s="27">
        <v>534924.22</v>
      </c>
      <c r="C165" s="28"/>
      <c r="D165" s="28"/>
    </row>
    <row r="166" spans="1:4" x14ac:dyDescent="0.35">
      <c r="A166" s="27">
        <v>56104</v>
      </c>
      <c r="B166" s="27">
        <v>460681.28</v>
      </c>
      <c r="C166" s="28"/>
      <c r="D166" s="28"/>
    </row>
    <row r="167" spans="1:4" x14ac:dyDescent="0.35">
      <c r="A167" s="27">
        <v>15241</v>
      </c>
      <c r="B167" s="27">
        <v>151200.24</v>
      </c>
      <c r="C167" s="28"/>
      <c r="D167" s="28"/>
    </row>
    <row r="168" spans="1:4" x14ac:dyDescent="0.35">
      <c r="A168" s="27">
        <v>19284</v>
      </c>
      <c r="B168" s="27">
        <v>212426.64</v>
      </c>
      <c r="C168" s="28"/>
      <c r="D168" s="28"/>
    </row>
    <row r="169" spans="1:4" x14ac:dyDescent="0.35">
      <c r="A169" s="27">
        <v>14673</v>
      </c>
      <c r="B169" s="27">
        <v>181763.54</v>
      </c>
      <c r="C169" s="28"/>
      <c r="D169" s="28"/>
    </row>
    <row r="170" spans="1:4" x14ac:dyDescent="0.35">
      <c r="A170" s="27">
        <v>57793</v>
      </c>
      <c r="B170" s="27">
        <v>497895.75</v>
      </c>
      <c r="C170" s="28"/>
      <c r="D170" s="28"/>
    </row>
    <row r="171" spans="1:4" x14ac:dyDescent="0.35">
      <c r="A171" s="27">
        <v>28259</v>
      </c>
      <c r="B171" s="27">
        <v>242161.2</v>
      </c>
      <c r="C171" s="28"/>
      <c r="D171" s="28"/>
    </row>
    <row r="172" spans="1:4" x14ac:dyDescent="0.35">
      <c r="A172" s="27">
        <v>30304</v>
      </c>
      <c r="B172" s="27">
        <v>206671.68</v>
      </c>
      <c r="C172" s="28"/>
      <c r="D172" s="28"/>
    </row>
    <row r="173" spans="1:4" x14ac:dyDescent="0.35">
      <c r="A173" s="27">
        <v>62568</v>
      </c>
      <c r="B173" s="27">
        <v>496735.52</v>
      </c>
      <c r="C173" s="28"/>
      <c r="D173" s="28"/>
    </row>
    <row r="174" spans="1:4" x14ac:dyDescent="0.35">
      <c r="A174" s="27">
        <v>56139</v>
      </c>
      <c r="B174" s="27">
        <v>513074.17</v>
      </c>
      <c r="C174" s="28"/>
      <c r="D174" s="28"/>
    </row>
    <row r="175" spans="1:4" x14ac:dyDescent="0.35">
      <c r="A175" s="27">
        <v>23120</v>
      </c>
      <c r="B175" s="27">
        <v>214614.39999999999</v>
      </c>
      <c r="C175" s="28"/>
      <c r="D175" s="28"/>
    </row>
    <row r="176" spans="1:4" x14ac:dyDescent="0.35">
      <c r="A176" s="27">
        <v>17006</v>
      </c>
      <c r="B176" s="27">
        <v>110924.66</v>
      </c>
      <c r="C176" s="28"/>
      <c r="D176" s="28"/>
    </row>
    <row r="177" spans="1:4" x14ac:dyDescent="0.35">
      <c r="A177" s="27">
        <v>31596</v>
      </c>
      <c r="B177" s="27">
        <v>329940.56</v>
      </c>
      <c r="C177" s="28"/>
      <c r="D177" s="28"/>
    </row>
    <row r="178" spans="1:4" x14ac:dyDescent="0.35">
      <c r="A178" s="27">
        <v>40607</v>
      </c>
      <c r="B178" s="27">
        <v>363486.04</v>
      </c>
      <c r="C178" s="28"/>
      <c r="D178" s="28"/>
    </row>
    <row r="179" spans="1:4" x14ac:dyDescent="0.35">
      <c r="A179" s="27">
        <v>61771</v>
      </c>
      <c r="B179" s="27">
        <v>569494.11</v>
      </c>
      <c r="C179" s="28"/>
      <c r="D179" s="28"/>
    </row>
    <row r="180" spans="1:4" x14ac:dyDescent="0.35">
      <c r="A180" s="27">
        <v>30412</v>
      </c>
      <c r="B180" s="27">
        <v>279610.59999999998</v>
      </c>
      <c r="C180" s="28"/>
      <c r="D180" s="28"/>
    </row>
    <row r="181" spans="1:4" x14ac:dyDescent="0.35">
      <c r="A181" s="27">
        <v>36947</v>
      </c>
      <c r="B181" s="27">
        <v>361463.21</v>
      </c>
      <c r="C181" s="28"/>
      <c r="D181" s="28"/>
    </row>
    <row r="182" spans="1:4" x14ac:dyDescent="0.35">
      <c r="A182" s="27">
        <v>43194</v>
      </c>
      <c r="B182" s="27">
        <v>395552</v>
      </c>
      <c r="C182" s="28"/>
      <c r="D182" s="28"/>
    </row>
    <row r="183" spans="1:4" x14ac:dyDescent="0.35">
      <c r="A183" s="27">
        <v>56866</v>
      </c>
      <c r="B183" s="27">
        <v>492417.48</v>
      </c>
      <c r="C183" s="28"/>
      <c r="D183" s="28"/>
    </row>
    <row r="184" spans="1:4" x14ac:dyDescent="0.35">
      <c r="A184" s="27">
        <v>39851</v>
      </c>
      <c r="B184" s="27">
        <v>367213.96</v>
      </c>
      <c r="C184" s="28"/>
      <c r="D184" s="28"/>
    </row>
    <row r="185" spans="1:4" x14ac:dyDescent="0.35">
      <c r="A185" s="27">
        <v>36617</v>
      </c>
      <c r="B185" s="27">
        <v>312177.71999999997</v>
      </c>
      <c r="C185" s="28"/>
      <c r="D185" s="28"/>
    </row>
    <row r="186" spans="1:4" x14ac:dyDescent="0.35">
      <c r="A186" s="27">
        <v>46438</v>
      </c>
      <c r="B186" s="27">
        <v>331878.65999999997</v>
      </c>
      <c r="C186" s="28"/>
      <c r="D186" s="28"/>
    </row>
    <row r="187" spans="1:4" x14ac:dyDescent="0.35">
      <c r="A187" s="27">
        <v>27520</v>
      </c>
      <c r="B187" s="27">
        <v>266032</v>
      </c>
      <c r="C187" s="28"/>
      <c r="D187" s="28"/>
    </row>
    <row r="188" spans="1:4" x14ac:dyDescent="0.35">
      <c r="A188" s="27">
        <v>28852</v>
      </c>
      <c r="B188" s="27">
        <v>311399.12</v>
      </c>
      <c r="C188" s="28"/>
      <c r="D188" s="28"/>
    </row>
    <row r="189" spans="1:4" x14ac:dyDescent="0.35">
      <c r="A189" s="27">
        <v>60878</v>
      </c>
      <c r="B189" s="27">
        <v>505367.44</v>
      </c>
      <c r="C189" s="28"/>
      <c r="D189" s="28"/>
    </row>
    <row r="190" spans="1:4" x14ac:dyDescent="0.35">
      <c r="A190" s="27">
        <v>32779</v>
      </c>
      <c r="B190" s="27">
        <v>211928.26</v>
      </c>
      <c r="C190" s="28"/>
      <c r="D190" s="28"/>
    </row>
    <row r="191" spans="1:4" x14ac:dyDescent="0.35">
      <c r="A191" s="27">
        <v>49959</v>
      </c>
      <c r="B191" s="27">
        <v>401211.77</v>
      </c>
      <c r="C191" s="28"/>
      <c r="D191" s="28"/>
    </row>
  </sheetData>
  <mergeCells count="1"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34F7-FEFB-4FF3-AA53-424571469396}">
  <sheetPr>
    <tabColor theme="0" tint="-0.249977111117893"/>
  </sheetPr>
  <dimension ref="A1:M214"/>
  <sheetViews>
    <sheetView zoomScale="110" zoomScaleNormal="110" workbookViewId="0"/>
  </sheetViews>
  <sheetFormatPr defaultRowHeight="14.5" x14ac:dyDescent="0.35"/>
  <cols>
    <col min="1" max="1" width="11.08984375" customWidth="1"/>
    <col min="5" max="5" width="28.54296875" bestFit="1" customWidth="1"/>
    <col min="6" max="6" width="24.54296875" bestFit="1" customWidth="1"/>
    <col min="7" max="7" width="13.54296875" bestFit="1" customWidth="1"/>
    <col min="8" max="9" width="12.08984375" bestFit="1" customWidth="1"/>
    <col min="10" max="10" width="12.6328125" bestFit="1" customWidth="1"/>
    <col min="11" max="13" width="12.08984375" bestFit="1" customWidth="1"/>
  </cols>
  <sheetData>
    <row r="1" spans="1:13" ht="43.5" x14ac:dyDescent="0.35">
      <c r="A1" s="3" t="s">
        <v>9</v>
      </c>
      <c r="B1" s="3" t="s">
        <v>3</v>
      </c>
      <c r="E1" t="s">
        <v>18</v>
      </c>
    </row>
    <row r="2" spans="1:13" ht="15" thickBot="1" x14ac:dyDescent="0.4">
      <c r="A2" s="4">
        <v>63566</v>
      </c>
      <c r="B2" s="4">
        <v>651334.36</v>
      </c>
    </row>
    <row r="3" spans="1:13" x14ac:dyDescent="0.35">
      <c r="A3" s="4">
        <v>50762</v>
      </c>
      <c r="B3" s="4">
        <v>527670.41999999993</v>
      </c>
      <c r="E3" s="18" t="s">
        <v>19</v>
      </c>
      <c r="F3" s="18"/>
    </row>
    <row r="4" spans="1:13" x14ac:dyDescent="0.35">
      <c r="A4" s="4">
        <v>50941</v>
      </c>
      <c r="B4" s="4">
        <v>523751.3</v>
      </c>
      <c r="E4" t="s">
        <v>20</v>
      </c>
      <c r="F4">
        <v>0.9175870471068398</v>
      </c>
      <c r="G4" s="19" t="s">
        <v>45</v>
      </c>
    </row>
    <row r="5" spans="1:13" x14ac:dyDescent="0.35">
      <c r="A5" s="4">
        <v>17597</v>
      </c>
      <c r="B5" s="4">
        <v>175466.61</v>
      </c>
      <c r="E5" t="s">
        <v>21</v>
      </c>
      <c r="F5">
        <v>0.84196598901824993</v>
      </c>
      <c r="G5" s="20" t="s">
        <v>50</v>
      </c>
    </row>
    <row r="6" spans="1:13" x14ac:dyDescent="0.35">
      <c r="A6" s="4">
        <v>33029</v>
      </c>
      <c r="B6" s="4">
        <v>377977.97</v>
      </c>
      <c r="E6" t="s">
        <v>22</v>
      </c>
      <c r="F6">
        <v>0.84112538257685765</v>
      </c>
      <c r="G6" s="19" t="s">
        <v>46</v>
      </c>
    </row>
    <row r="7" spans="1:13" x14ac:dyDescent="0.35">
      <c r="A7" s="4">
        <v>58543</v>
      </c>
      <c r="B7" s="4">
        <v>520100.29</v>
      </c>
      <c r="E7" t="s">
        <v>23</v>
      </c>
      <c r="F7">
        <v>52423.925261679178</v>
      </c>
      <c r="G7" s="19" t="s">
        <v>48</v>
      </c>
    </row>
    <row r="8" spans="1:13" ht="15" thickBot="1" x14ac:dyDescent="0.4">
      <c r="A8" s="4">
        <v>60492</v>
      </c>
      <c r="B8" s="4">
        <v>620856.28</v>
      </c>
      <c r="E8" s="16" t="s">
        <v>24</v>
      </c>
      <c r="F8" s="16">
        <v>190</v>
      </c>
    </row>
    <row r="9" spans="1:13" x14ac:dyDescent="0.35">
      <c r="A9" s="4">
        <v>59686</v>
      </c>
      <c r="B9" s="4">
        <v>593739.46</v>
      </c>
    </row>
    <row r="10" spans="1:13" ht="15" thickBot="1" x14ac:dyDescent="0.4">
      <c r="A10" s="4">
        <v>16432</v>
      </c>
      <c r="B10" s="4">
        <v>181948.96</v>
      </c>
      <c r="E10" t="s">
        <v>25</v>
      </c>
      <c r="G10" s="19" t="s">
        <v>49</v>
      </c>
    </row>
    <row r="11" spans="1:13" x14ac:dyDescent="0.35">
      <c r="A11" s="4">
        <v>17262</v>
      </c>
      <c r="B11" s="4">
        <v>184643.6</v>
      </c>
      <c r="E11" s="17"/>
      <c r="F11" s="17" t="s">
        <v>29</v>
      </c>
      <c r="G11" s="17" t="s">
        <v>30</v>
      </c>
      <c r="H11" s="21" t="s">
        <v>31</v>
      </c>
      <c r="I11" s="21" t="s">
        <v>32</v>
      </c>
      <c r="J11" s="21" t="s">
        <v>33</v>
      </c>
    </row>
    <row r="12" spans="1:13" x14ac:dyDescent="0.35">
      <c r="A12" s="4">
        <v>39118</v>
      </c>
      <c r="B12" s="4">
        <v>379373.56</v>
      </c>
      <c r="E12" t="s">
        <v>26</v>
      </c>
      <c r="F12">
        <v>1</v>
      </c>
      <c r="G12">
        <v>2752712827448.4253</v>
      </c>
      <c r="H12" s="22">
        <v>2752712827448.4253</v>
      </c>
      <c r="I12" s="22">
        <v>1001.6173414323483</v>
      </c>
      <c r="J12" s="22">
        <v>3.0462200099371466E-77</v>
      </c>
    </row>
    <row r="13" spans="1:13" x14ac:dyDescent="0.35">
      <c r="A13" s="4">
        <v>36078</v>
      </c>
      <c r="B13" s="4">
        <v>238687.94</v>
      </c>
      <c r="E13" t="s">
        <v>27</v>
      </c>
      <c r="F13">
        <v>188</v>
      </c>
      <c r="G13">
        <v>516674372690.31927</v>
      </c>
      <c r="H13" s="22">
        <v>2748267939.842124</v>
      </c>
      <c r="I13" s="22"/>
      <c r="J13" s="22"/>
    </row>
    <row r="14" spans="1:13" ht="15" thickBot="1" x14ac:dyDescent="0.4">
      <c r="A14" s="4">
        <v>42113</v>
      </c>
      <c r="B14" s="4">
        <v>410066.15</v>
      </c>
      <c r="E14" s="16" t="s">
        <v>4</v>
      </c>
      <c r="F14" s="16">
        <v>189</v>
      </c>
      <c r="G14" s="16">
        <v>3269387200138.7446</v>
      </c>
      <c r="H14" s="23"/>
      <c r="I14" s="23"/>
      <c r="J14" s="23"/>
    </row>
    <row r="15" spans="1:13" ht="15" thickBot="1" x14ac:dyDescent="0.4">
      <c r="A15" s="4">
        <v>50562</v>
      </c>
      <c r="B15" s="4">
        <v>413540.78</v>
      </c>
      <c r="J15" s="19" t="s">
        <v>53</v>
      </c>
    </row>
    <row r="16" spans="1:13" x14ac:dyDescent="0.35">
      <c r="A16" s="4">
        <v>38240</v>
      </c>
      <c r="B16" s="4">
        <v>340241.6</v>
      </c>
      <c r="E16" s="17"/>
      <c r="F16" s="17" t="s">
        <v>34</v>
      </c>
      <c r="G16" s="17" t="s">
        <v>23</v>
      </c>
      <c r="H16" s="21" t="s">
        <v>35</v>
      </c>
      <c r="I16" s="21" t="s">
        <v>36</v>
      </c>
      <c r="J16" s="17" t="s">
        <v>37</v>
      </c>
      <c r="K16" s="17" t="s">
        <v>38</v>
      </c>
      <c r="L16" s="17" t="s">
        <v>39</v>
      </c>
      <c r="M16" s="17" t="s">
        <v>40</v>
      </c>
    </row>
    <row r="17" spans="1:13" x14ac:dyDescent="0.35">
      <c r="A17" s="4">
        <v>59870</v>
      </c>
      <c r="B17" s="4">
        <v>582843</v>
      </c>
      <c r="D17" s="19" t="s">
        <v>51</v>
      </c>
      <c r="E17" t="s">
        <v>28</v>
      </c>
      <c r="F17">
        <v>36857.035880241834</v>
      </c>
      <c r="G17">
        <v>11194.141821132911</v>
      </c>
      <c r="H17" s="22">
        <v>3.2925289378289913</v>
      </c>
      <c r="I17" s="22">
        <v>1.1861178583507498E-3</v>
      </c>
      <c r="J17">
        <v>14774.769936467615</v>
      </c>
      <c r="K17">
        <v>58939.301824016053</v>
      </c>
      <c r="L17">
        <v>7727.2711324390511</v>
      </c>
      <c r="M17">
        <v>65986.800628044613</v>
      </c>
    </row>
    <row r="18" spans="1:13" ht="15" thickBot="1" x14ac:dyDescent="0.4">
      <c r="A18" s="4">
        <v>46056</v>
      </c>
      <c r="B18" s="4">
        <v>433185.92</v>
      </c>
      <c r="D18" s="19" t="s">
        <v>52</v>
      </c>
      <c r="E18" s="16" t="s">
        <v>9</v>
      </c>
      <c r="F18" s="16">
        <v>8.2415488162968558</v>
      </c>
      <c r="G18" s="16">
        <v>0.26041015608081652</v>
      </c>
      <c r="H18" s="23">
        <v>31.648338683607818</v>
      </c>
      <c r="I18" s="23">
        <v>3.0462200099374929E-77</v>
      </c>
      <c r="J18" s="16">
        <v>7.7278474166790359</v>
      </c>
      <c r="K18" s="16">
        <v>8.7552502159146748</v>
      </c>
      <c r="L18" s="16">
        <v>7.5639009263753509</v>
      </c>
      <c r="M18" s="16">
        <v>8.9191967062183615</v>
      </c>
    </row>
    <row r="19" spans="1:13" x14ac:dyDescent="0.35">
      <c r="A19" s="4">
        <v>33349</v>
      </c>
      <c r="B19" s="4">
        <v>270770.38</v>
      </c>
      <c r="J19" s="20" t="s">
        <v>54</v>
      </c>
      <c r="K19" s="20" t="s">
        <v>55</v>
      </c>
    </row>
    <row r="20" spans="1:13" x14ac:dyDescent="0.35">
      <c r="A20" s="4">
        <v>16207</v>
      </c>
      <c r="B20" s="4">
        <v>164421.41999999998</v>
      </c>
      <c r="J20" s="12">
        <f>F18-1.96*G18</f>
        <v>7.7311449103784557</v>
      </c>
      <c r="K20" s="12">
        <f>F18+1.96*G18</f>
        <v>8.7519527222152558</v>
      </c>
      <c r="L20" s="13"/>
    </row>
    <row r="21" spans="1:13" x14ac:dyDescent="0.35">
      <c r="A21" s="4">
        <v>57077</v>
      </c>
      <c r="B21" s="4">
        <v>478077.5</v>
      </c>
    </row>
    <row r="22" spans="1:13" x14ac:dyDescent="0.35">
      <c r="A22" s="4">
        <v>30893</v>
      </c>
      <c r="B22" s="4">
        <v>393839.09</v>
      </c>
      <c r="E22" t="s">
        <v>41</v>
      </c>
    </row>
    <row r="23" spans="1:13" ht="15" thickBot="1" x14ac:dyDescent="0.4">
      <c r="A23" s="4">
        <v>54153</v>
      </c>
      <c r="B23" s="4">
        <v>430154.06</v>
      </c>
      <c r="F23" s="19" t="s">
        <v>56</v>
      </c>
    </row>
    <row r="24" spans="1:13" x14ac:dyDescent="0.35">
      <c r="A24" s="4">
        <v>14591</v>
      </c>
      <c r="B24" s="4">
        <v>210792.82</v>
      </c>
      <c r="E24" s="17" t="s">
        <v>42</v>
      </c>
      <c r="F24" s="17" t="s">
        <v>43</v>
      </c>
      <c r="G24" s="17" t="s">
        <v>44</v>
      </c>
    </row>
    <row r="25" spans="1:13" x14ac:dyDescent="0.35">
      <c r="A25" s="4">
        <v>50138</v>
      </c>
      <c r="B25" s="4">
        <v>343808.68</v>
      </c>
      <c r="E25">
        <v>1</v>
      </c>
      <c r="F25">
        <v>560739.32793696783</v>
      </c>
      <c r="G25">
        <v>90595.032063032151</v>
      </c>
    </row>
    <row r="26" spans="1:13" x14ac:dyDescent="0.35">
      <c r="A26" s="4">
        <v>55253</v>
      </c>
      <c r="B26" s="4">
        <v>565510.49</v>
      </c>
      <c r="E26">
        <v>2</v>
      </c>
      <c r="F26">
        <v>455214.53689310281</v>
      </c>
      <c r="G26">
        <v>72455.883106897119</v>
      </c>
    </row>
    <row r="27" spans="1:13" x14ac:dyDescent="0.35">
      <c r="A27" s="4">
        <v>34944</v>
      </c>
      <c r="B27" s="4">
        <v>330250.88</v>
      </c>
      <c r="E27">
        <v>3</v>
      </c>
      <c r="F27">
        <v>456689.77413121995</v>
      </c>
      <c r="G27">
        <v>67061.525868780038</v>
      </c>
    </row>
    <row r="28" spans="1:13" x14ac:dyDescent="0.35">
      <c r="A28" s="4">
        <v>26413</v>
      </c>
      <c r="B28" s="4">
        <v>295905.03000000003</v>
      </c>
      <c r="E28">
        <v>4</v>
      </c>
      <c r="F28">
        <v>181883.57040061761</v>
      </c>
      <c r="G28">
        <v>-6416.9604006176232</v>
      </c>
    </row>
    <row r="29" spans="1:13" x14ac:dyDescent="0.35">
      <c r="A29" s="4">
        <v>54660</v>
      </c>
      <c r="B29" s="4">
        <v>562164.19999999995</v>
      </c>
      <c r="E29">
        <v>5</v>
      </c>
      <c r="F29">
        <v>309067.15173371066</v>
      </c>
      <c r="G29">
        <v>68910.818266289309</v>
      </c>
    </row>
    <row r="30" spans="1:13" x14ac:dyDescent="0.35">
      <c r="A30" s="4">
        <v>35887</v>
      </c>
      <c r="B30" s="4">
        <v>257067.99</v>
      </c>
      <c r="E30">
        <v>6</v>
      </c>
      <c r="F30">
        <v>519342.02823270869</v>
      </c>
      <c r="G30">
        <v>758.26176729128929</v>
      </c>
    </row>
    <row r="31" spans="1:13" x14ac:dyDescent="0.35">
      <c r="A31" s="4">
        <v>42021</v>
      </c>
      <c r="B31" s="4">
        <v>384066.95</v>
      </c>
      <c r="E31">
        <v>7</v>
      </c>
      <c r="F31">
        <v>535404.80687567126</v>
      </c>
      <c r="G31">
        <v>85451.473124328768</v>
      </c>
    </row>
    <row r="32" spans="1:13" x14ac:dyDescent="0.35">
      <c r="A32" s="4">
        <v>47349</v>
      </c>
      <c r="B32" s="4">
        <v>441576.23</v>
      </c>
      <c r="E32">
        <v>8</v>
      </c>
      <c r="F32">
        <v>528762.11852973595</v>
      </c>
      <c r="G32">
        <v>64977.341470264015</v>
      </c>
    </row>
    <row r="33" spans="1:7" x14ac:dyDescent="0.35">
      <c r="A33" s="4">
        <v>24364</v>
      </c>
      <c r="B33" s="4">
        <v>252221.2</v>
      </c>
      <c r="E33">
        <v>9</v>
      </c>
      <c r="F33">
        <v>172282.16602963177</v>
      </c>
      <c r="G33">
        <v>9666.7939703682205</v>
      </c>
    </row>
    <row r="34" spans="1:7" x14ac:dyDescent="0.35">
      <c r="A34" s="4">
        <v>58406</v>
      </c>
      <c r="B34" s="4">
        <v>552875.65999999992</v>
      </c>
      <c r="E34">
        <v>10</v>
      </c>
      <c r="F34">
        <v>179122.65154715817</v>
      </c>
      <c r="G34">
        <v>5520.9484528418398</v>
      </c>
    </row>
    <row r="35" spans="1:7" x14ac:dyDescent="0.35">
      <c r="A35" s="4">
        <v>51643</v>
      </c>
      <c r="B35" s="4">
        <v>446101.81</v>
      </c>
      <c r="E35">
        <v>11</v>
      </c>
      <c r="F35">
        <v>359249.94247614226</v>
      </c>
      <c r="G35">
        <v>20123.617523857742</v>
      </c>
    </row>
    <row r="36" spans="1:7" x14ac:dyDescent="0.35">
      <c r="A36" s="4">
        <v>55115</v>
      </c>
      <c r="B36" s="4">
        <v>476038.95</v>
      </c>
      <c r="E36">
        <v>12</v>
      </c>
      <c r="F36">
        <v>334195.63407459977</v>
      </c>
      <c r="G36">
        <v>-95507.694074599771</v>
      </c>
    </row>
    <row r="37" spans="1:7" x14ac:dyDescent="0.35">
      <c r="A37" s="4">
        <v>35416</v>
      </c>
      <c r="B37" s="4">
        <v>393889.36</v>
      </c>
      <c r="E37">
        <v>13</v>
      </c>
      <c r="F37">
        <v>383933.38118095131</v>
      </c>
      <c r="G37">
        <v>26132.76881904871</v>
      </c>
    </row>
    <row r="38" spans="1:7" x14ac:dyDescent="0.35">
      <c r="A38" s="4">
        <v>37274</v>
      </c>
      <c r="B38" s="4">
        <v>328436.78000000003</v>
      </c>
      <c r="E38">
        <v>14</v>
      </c>
      <c r="F38">
        <v>453566.22712984344</v>
      </c>
      <c r="G38">
        <v>-40025.447129843407</v>
      </c>
    </row>
    <row r="39" spans="1:7" x14ac:dyDescent="0.35">
      <c r="A39" s="4">
        <v>36148</v>
      </c>
      <c r="B39" s="4">
        <v>408949.64</v>
      </c>
      <c r="E39">
        <v>15</v>
      </c>
      <c r="F39">
        <v>352013.86261543358</v>
      </c>
      <c r="G39">
        <v>-11772.262615433603</v>
      </c>
    </row>
    <row r="40" spans="1:7" x14ac:dyDescent="0.35">
      <c r="A40" s="4">
        <v>32192</v>
      </c>
      <c r="B40" s="4">
        <v>394776.32000000001</v>
      </c>
      <c r="E40">
        <v>16</v>
      </c>
      <c r="F40">
        <v>530278.5635119346</v>
      </c>
      <c r="G40">
        <v>52564.436488065403</v>
      </c>
    </row>
    <row r="41" spans="1:7" x14ac:dyDescent="0.35">
      <c r="A41" s="4">
        <v>51238</v>
      </c>
      <c r="B41" s="4">
        <v>455804.96</v>
      </c>
      <c r="E41">
        <v>17</v>
      </c>
      <c r="F41">
        <v>416429.80816360982</v>
      </c>
      <c r="G41">
        <v>16756.111836390162</v>
      </c>
    </row>
    <row r="42" spans="1:7" x14ac:dyDescent="0.35">
      <c r="A42" s="4">
        <v>59235</v>
      </c>
      <c r="B42" s="4">
        <v>526249.4</v>
      </c>
      <c r="E42">
        <v>18</v>
      </c>
      <c r="F42">
        <v>311704.44735492568</v>
      </c>
      <c r="G42">
        <v>-40934.067354925675</v>
      </c>
    </row>
    <row r="43" spans="1:7" x14ac:dyDescent="0.35">
      <c r="A43" s="4">
        <v>59329</v>
      </c>
      <c r="B43" s="4">
        <v>562602.56000000006</v>
      </c>
      <c r="E43">
        <v>19</v>
      </c>
      <c r="F43">
        <v>170427.81754596496</v>
      </c>
      <c r="G43">
        <v>-6006.397545964981</v>
      </c>
    </row>
    <row r="44" spans="1:7" x14ac:dyDescent="0.35">
      <c r="A44" s="4">
        <v>22739</v>
      </c>
      <c r="B44" s="4">
        <v>180749.25</v>
      </c>
      <c r="E44">
        <v>20</v>
      </c>
      <c r="F44">
        <v>507259.91766801744</v>
      </c>
      <c r="G44">
        <v>-29182.417668017442</v>
      </c>
    </row>
    <row r="45" spans="1:7" x14ac:dyDescent="0.35">
      <c r="A45" s="4">
        <v>28654</v>
      </c>
      <c r="B45" s="4">
        <v>275506.98</v>
      </c>
      <c r="E45">
        <v>21</v>
      </c>
      <c r="F45">
        <v>291463.20346210059</v>
      </c>
      <c r="G45">
        <v>102375.88653789944</v>
      </c>
    </row>
    <row r="46" spans="1:7" x14ac:dyDescent="0.35">
      <c r="A46" s="4">
        <v>36786</v>
      </c>
      <c r="B46" s="4">
        <v>372981.08</v>
      </c>
      <c r="E46">
        <v>22</v>
      </c>
      <c r="F46">
        <v>483161.62892916548</v>
      </c>
      <c r="G46">
        <v>-53007.568929165485</v>
      </c>
    </row>
    <row r="47" spans="1:7" x14ac:dyDescent="0.35">
      <c r="A47" s="4">
        <v>20813</v>
      </c>
      <c r="B47" s="4">
        <v>216087.74</v>
      </c>
      <c r="E47">
        <v>23</v>
      </c>
      <c r="F47">
        <v>157109.47465882928</v>
      </c>
      <c r="G47">
        <v>53683.345341170731</v>
      </c>
    </row>
    <row r="48" spans="1:7" x14ac:dyDescent="0.35">
      <c r="A48" s="4">
        <v>57259</v>
      </c>
      <c r="B48" s="4">
        <v>470281.06</v>
      </c>
      <c r="E48">
        <v>24</v>
      </c>
      <c r="F48">
        <v>450071.81043173361</v>
      </c>
      <c r="G48">
        <v>-106263.13043173362</v>
      </c>
    </row>
    <row r="49" spans="1:7" x14ac:dyDescent="0.35">
      <c r="A49" s="4">
        <v>57707</v>
      </c>
      <c r="B49" s="4">
        <v>481071.29</v>
      </c>
      <c r="E49">
        <v>25</v>
      </c>
      <c r="F49">
        <v>492227.33262709202</v>
      </c>
      <c r="G49">
        <v>73283.157372907968</v>
      </c>
    </row>
    <row r="50" spans="1:7" x14ac:dyDescent="0.35">
      <c r="A50" s="4">
        <v>61539</v>
      </c>
      <c r="B50" s="4">
        <v>612466.46</v>
      </c>
      <c r="E50">
        <v>26</v>
      </c>
      <c r="F50">
        <v>324849.71771691914</v>
      </c>
      <c r="G50">
        <v>5401.1622830808628</v>
      </c>
    </row>
    <row r="51" spans="1:7" x14ac:dyDescent="0.35">
      <c r="A51" s="4">
        <v>36635</v>
      </c>
      <c r="B51" s="4">
        <v>370922.6</v>
      </c>
      <c r="E51">
        <v>27</v>
      </c>
      <c r="F51">
        <v>254541.06476509068</v>
      </c>
      <c r="G51">
        <v>41363.965234909352</v>
      </c>
    </row>
    <row r="52" spans="1:7" x14ac:dyDescent="0.35">
      <c r="A52" s="4">
        <v>39086</v>
      </c>
      <c r="B52" s="4">
        <v>448677.2</v>
      </c>
      <c r="E52">
        <v>28</v>
      </c>
      <c r="F52">
        <v>487340.09417902795</v>
      </c>
      <c r="G52">
        <v>74824.105820972007</v>
      </c>
    </row>
    <row r="53" spans="1:7" x14ac:dyDescent="0.35">
      <c r="A53" s="4">
        <v>33062</v>
      </c>
      <c r="B53" s="4">
        <v>259282.46</v>
      </c>
      <c r="E53">
        <v>29</v>
      </c>
      <c r="F53">
        <v>332621.49825068709</v>
      </c>
      <c r="G53">
        <v>-75553.508250687097</v>
      </c>
    </row>
    <row r="54" spans="1:7" x14ac:dyDescent="0.35">
      <c r="A54" s="4">
        <v>42144</v>
      </c>
      <c r="B54" s="4">
        <v>354279.67999999999</v>
      </c>
      <c r="E54">
        <v>30</v>
      </c>
      <c r="F54">
        <v>383175.15868985199</v>
      </c>
      <c r="G54">
        <v>891.7913101480226</v>
      </c>
    </row>
    <row r="55" spans="1:7" x14ac:dyDescent="0.35">
      <c r="A55" s="4">
        <v>18828</v>
      </c>
      <c r="B55" s="4">
        <v>185749.88</v>
      </c>
      <c r="E55">
        <v>31</v>
      </c>
      <c r="F55">
        <v>427086.13078308164</v>
      </c>
      <c r="G55">
        <v>14490.099216918345</v>
      </c>
    </row>
    <row r="56" spans="1:7" x14ac:dyDescent="0.35">
      <c r="A56" s="4">
        <v>57070</v>
      </c>
      <c r="B56" s="4">
        <v>415818.7</v>
      </c>
      <c r="E56">
        <v>32</v>
      </c>
      <c r="F56">
        <v>237654.13124049842</v>
      </c>
      <c r="G56">
        <v>14567.068759501592</v>
      </c>
    </row>
    <row r="57" spans="1:7" x14ac:dyDescent="0.35">
      <c r="A57" s="4">
        <v>27991</v>
      </c>
      <c r="B57" s="4">
        <v>252095.02</v>
      </c>
      <c r="E57">
        <v>33</v>
      </c>
      <c r="F57">
        <v>518212.936044876</v>
      </c>
      <c r="G57">
        <v>34662.723955123918</v>
      </c>
    </row>
    <row r="58" spans="1:7" x14ac:dyDescent="0.35">
      <c r="A58" s="4">
        <v>37876</v>
      </c>
      <c r="B58" s="4">
        <v>329524.88</v>
      </c>
      <c r="E58">
        <v>34</v>
      </c>
      <c r="F58">
        <v>462475.34140026034</v>
      </c>
      <c r="G58">
        <v>-16373.531400260341</v>
      </c>
    </row>
    <row r="59" spans="1:7" x14ac:dyDescent="0.35">
      <c r="A59" s="4">
        <v>16134</v>
      </c>
      <c r="B59" s="4">
        <v>233120.9</v>
      </c>
      <c r="E59">
        <v>35</v>
      </c>
      <c r="F59">
        <v>491089.99889044306</v>
      </c>
      <c r="G59">
        <v>-15051.048890443053</v>
      </c>
    </row>
    <row r="60" spans="1:7" x14ac:dyDescent="0.35">
      <c r="A60" s="4">
        <v>55466</v>
      </c>
      <c r="B60" s="4">
        <v>376140.08</v>
      </c>
      <c r="E60">
        <v>36</v>
      </c>
      <c r="F60">
        <v>328739.72875821131</v>
      </c>
      <c r="G60">
        <v>65149.63124178868</v>
      </c>
    </row>
    <row r="61" spans="1:7" x14ac:dyDescent="0.35">
      <c r="A61" s="4">
        <v>26100</v>
      </c>
      <c r="B61" s="4">
        <v>208166</v>
      </c>
      <c r="E61">
        <v>37</v>
      </c>
      <c r="F61">
        <v>344052.52645889082</v>
      </c>
      <c r="G61">
        <v>-15615.74645889079</v>
      </c>
    </row>
    <row r="62" spans="1:7" x14ac:dyDescent="0.35">
      <c r="A62" s="4">
        <v>23787</v>
      </c>
      <c r="B62" s="4">
        <v>226261.67</v>
      </c>
      <c r="E62">
        <v>38</v>
      </c>
      <c r="F62">
        <v>334772.54249174055</v>
      </c>
      <c r="G62">
        <v>74177.097508259467</v>
      </c>
    </row>
    <row r="63" spans="1:7" x14ac:dyDescent="0.35">
      <c r="A63" s="4">
        <v>30895</v>
      </c>
      <c r="B63" s="4">
        <v>249581.7</v>
      </c>
      <c r="E63">
        <v>39</v>
      </c>
      <c r="F63">
        <v>302168.97537447023</v>
      </c>
      <c r="G63">
        <v>92607.344625529775</v>
      </c>
    </row>
    <row r="64" spans="1:7" x14ac:dyDescent="0.35">
      <c r="A64" s="4">
        <v>31845</v>
      </c>
      <c r="B64" s="4">
        <v>278010.2</v>
      </c>
      <c r="E64">
        <v>40</v>
      </c>
      <c r="F64">
        <v>459137.51412966015</v>
      </c>
      <c r="G64">
        <v>-3332.5541296601295</v>
      </c>
    </row>
    <row r="65" spans="1:7" x14ac:dyDescent="0.35">
      <c r="A65" s="4">
        <v>50618</v>
      </c>
      <c r="B65" s="4">
        <v>537451.34000000008</v>
      </c>
      <c r="E65">
        <v>41</v>
      </c>
      <c r="F65">
        <v>525045.18001358607</v>
      </c>
      <c r="G65">
        <v>1204.2199864139548</v>
      </c>
    </row>
    <row r="66" spans="1:7" x14ac:dyDescent="0.35">
      <c r="A66" s="4">
        <v>62293</v>
      </c>
      <c r="B66" s="4">
        <v>448052.27</v>
      </c>
      <c r="E66">
        <v>42</v>
      </c>
      <c r="F66">
        <v>525819.88560231798</v>
      </c>
      <c r="G66">
        <v>36782.674397682073</v>
      </c>
    </row>
    <row r="67" spans="1:7" x14ac:dyDescent="0.35">
      <c r="A67" s="4">
        <v>61228</v>
      </c>
      <c r="B67" s="4">
        <v>519618.76</v>
      </c>
      <c r="E67">
        <v>43</v>
      </c>
      <c r="F67">
        <v>224261.61441401605</v>
      </c>
      <c r="G67">
        <v>-43512.364414016047</v>
      </c>
    </row>
    <row r="68" spans="1:7" x14ac:dyDescent="0.35">
      <c r="A68" s="4">
        <v>32558</v>
      </c>
      <c r="B68" s="4">
        <v>364510.28</v>
      </c>
      <c r="E68">
        <v>44</v>
      </c>
      <c r="F68">
        <v>273010.37566241191</v>
      </c>
      <c r="G68">
        <v>2496.604337588069</v>
      </c>
    </row>
    <row r="69" spans="1:7" x14ac:dyDescent="0.35">
      <c r="A69" s="4">
        <v>40694</v>
      </c>
      <c r="B69" s="4">
        <v>351135.6</v>
      </c>
      <c r="E69">
        <v>45</v>
      </c>
      <c r="F69">
        <v>340030.65063653799</v>
      </c>
      <c r="G69">
        <v>32950.429363462026</v>
      </c>
    </row>
    <row r="70" spans="1:7" x14ac:dyDescent="0.35">
      <c r="A70" s="4">
        <v>46333</v>
      </c>
      <c r="B70" s="4">
        <v>390547.55</v>
      </c>
      <c r="E70">
        <v>46</v>
      </c>
      <c r="F70">
        <v>208388.39139382829</v>
      </c>
      <c r="G70">
        <v>7699.3486061716976</v>
      </c>
    </row>
    <row r="71" spans="1:7" x14ac:dyDescent="0.35">
      <c r="A71" s="4">
        <v>28415</v>
      </c>
      <c r="B71" s="4">
        <v>234129.2</v>
      </c>
      <c r="E71">
        <v>47</v>
      </c>
      <c r="F71">
        <v>508759.8795525835</v>
      </c>
      <c r="G71">
        <v>-38478.819552583504</v>
      </c>
    </row>
    <row r="72" spans="1:7" x14ac:dyDescent="0.35">
      <c r="A72" s="4">
        <v>19993</v>
      </c>
      <c r="B72" s="4">
        <v>224538.89</v>
      </c>
      <c r="E72">
        <v>48</v>
      </c>
      <c r="F72">
        <v>512452.09342228447</v>
      </c>
      <c r="G72">
        <v>-31380.803422284487</v>
      </c>
    </row>
    <row r="73" spans="1:7" x14ac:dyDescent="0.35">
      <c r="A73" s="4">
        <v>34414</v>
      </c>
      <c r="B73" s="4">
        <v>248912.92</v>
      </c>
      <c r="E73">
        <v>49</v>
      </c>
      <c r="F73">
        <v>544033.70848633396</v>
      </c>
      <c r="G73">
        <v>68432.751513666008</v>
      </c>
    </row>
    <row r="74" spans="1:7" x14ac:dyDescent="0.35">
      <c r="A74" s="4">
        <v>52078</v>
      </c>
      <c r="B74" s="4">
        <v>328096.52</v>
      </c>
      <c r="E74">
        <v>50</v>
      </c>
      <c r="F74">
        <v>338786.17676527717</v>
      </c>
      <c r="G74">
        <v>32136.42323472281</v>
      </c>
    </row>
    <row r="75" spans="1:7" x14ac:dyDescent="0.35">
      <c r="A75" s="4">
        <v>24507</v>
      </c>
      <c r="B75" s="4">
        <v>262965.82999999996</v>
      </c>
      <c r="E75">
        <v>51</v>
      </c>
      <c r="F75">
        <v>358986.21291402075</v>
      </c>
      <c r="G75">
        <v>89690.987085979257</v>
      </c>
    </row>
    <row r="76" spans="1:7" x14ac:dyDescent="0.35">
      <c r="A76" s="4">
        <v>28516</v>
      </c>
      <c r="B76" s="4">
        <v>334304.52</v>
      </c>
      <c r="E76">
        <v>52</v>
      </c>
      <c r="F76">
        <v>309339.12284464849</v>
      </c>
      <c r="G76">
        <v>-50056.662844648497</v>
      </c>
    </row>
    <row r="77" spans="1:7" x14ac:dyDescent="0.35">
      <c r="A77" s="4">
        <v>17554</v>
      </c>
      <c r="B77" s="4">
        <v>216060.84</v>
      </c>
      <c r="E77">
        <v>53</v>
      </c>
      <c r="F77">
        <v>384188.86919425655</v>
      </c>
      <c r="G77">
        <v>-29909.189194256556</v>
      </c>
    </row>
    <row r="78" spans="1:7" x14ac:dyDescent="0.35">
      <c r="A78" s="4">
        <v>16662</v>
      </c>
      <c r="B78" s="4">
        <v>183462.62</v>
      </c>
      <c r="E78">
        <v>54</v>
      </c>
      <c r="F78">
        <v>192028.91699347904</v>
      </c>
      <c r="G78">
        <v>-6279.036993479036</v>
      </c>
    </row>
    <row r="79" spans="1:7" x14ac:dyDescent="0.35">
      <c r="A79" s="4">
        <v>57162</v>
      </c>
      <c r="B79" s="4">
        <v>517013.54</v>
      </c>
      <c r="E79">
        <v>55</v>
      </c>
      <c r="F79">
        <v>507202.22682630341</v>
      </c>
      <c r="G79">
        <v>-91383.526826303394</v>
      </c>
    </row>
    <row r="80" spans="1:7" x14ac:dyDescent="0.35">
      <c r="A80" s="4">
        <v>57297</v>
      </c>
      <c r="B80" s="4">
        <v>731834.3</v>
      </c>
      <c r="E80">
        <v>56</v>
      </c>
      <c r="F80">
        <v>267546.22879720712</v>
      </c>
      <c r="G80">
        <v>-15451.208797207131</v>
      </c>
    </row>
    <row r="81" spans="1:7" x14ac:dyDescent="0.35">
      <c r="A81" s="4">
        <v>64112</v>
      </c>
      <c r="B81" s="4">
        <v>439159.84</v>
      </c>
      <c r="E81">
        <v>57</v>
      </c>
      <c r="F81">
        <v>349013.93884630152</v>
      </c>
      <c r="G81">
        <v>-19489.058846301516</v>
      </c>
    </row>
    <row r="82" spans="1:7" x14ac:dyDescent="0.35">
      <c r="A82" s="4">
        <v>37237</v>
      </c>
      <c r="B82" s="4">
        <v>453649.08</v>
      </c>
      <c r="E82">
        <v>58</v>
      </c>
      <c r="F82">
        <v>169826.18448237531</v>
      </c>
      <c r="G82">
        <v>63294.715517624689</v>
      </c>
    </row>
    <row r="83" spans="1:7" x14ac:dyDescent="0.35">
      <c r="A83" s="4">
        <v>55058</v>
      </c>
      <c r="B83" s="4">
        <v>495969.8</v>
      </c>
      <c r="E83">
        <v>59</v>
      </c>
      <c r="F83">
        <v>493982.78252496326</v>
      </c>
      <c r="G83">
        <v>-117842.70252496324</v>
      </c>
    </row>
    <row r="84" spans="1:7" x14ac:dyDescent="0.35">
      <c r="A84" s="4">
        <v>30791</v>
      </c>
      <c r="B84" s="4">
        <v>306489.03000000003</v>
      </c>
      <c r="E84">
        <v>60</v>
      </c>
      <c r="F84">
        <v>251961.45998558978</v>
      </c>
      <c r="G84">
        <v>-43795.459985589783</v>
      </c>
    </row>
    <row r="85" spans="1:7" x14ac:dyDescent="0.35">
      <c r="A85" s="4">
        <v>19784</v>
      </c>
      <c r="B85" s="4">
        <v>226868.96</v>
      </c>
      <c r="E85">
        <v>61</v>
      </c>
      <c r="F85">
        <v>232898.75757349515</v>
      </c>
      <c r="G85">
        <v>-6637.0875734951405</v>
      </c>
    </row>
    <row r="86" spans="1:7" x14ac:dyDescent="0.35">
      <c r="A86" s="4">
        <v>32463</v>
      </c>
      <c r="B86" s="4">
        <v>316845.86</v>
      </c>
      <c r="E86">
        <v>62</v>
      </c>
      <c r="F86">
        <v>291479.68655973324</v>
      </c>
      <c r="G86">
        <v>-41897.986559733225</v>
      </c>
    </row>
    <row r="87" spans="1:7" x14ac:dyDescent="0.35">
      <c r="A87" s="4">
        <v>59364</v>
      </c>
      <c r="B87" s="4">
        <v>496417.28000000003</v>
      </c>
      <c r="E87">
        <v>63</v>
      </c>
      <c r="F87">
        <v>299309.15793521522</v>
      </c>
      <c r="G87">
        <v>-21298.957935215207</v>
      </c>
    </row>
    <row r="88" spans="1:7" x14ac:dyDescent="0.35">
      <c r="A88" s="4">
        <v>64632</v>
      </c>
      <c r="B88" s="4">
        <v>527881.68000000005</v>
      </c>
      <c r="E88">
        <v>64</v>
      </c>
      <c r="F88">
        <v>454027.75386355608</v>
      </c>
      <c r="G88">
        <v>83423.586136444006</v>
      </c>
    </row>
    <row r="89" spans="1:7" x14ac:dyDescent="0.35">
      <c r="A89" s="4">
        <v>58106</v>
      </c>
      <c r="B89" s="4">
        <v>535766.15999999992</v>
      </c>
      <c r="E89">
        <v>65</v>
      </c>
      <c r="F89">
        <v>550247.83629382192</v>
      </c>
      <c r="G89">
        <v>-102195.5662938219</v>
      </c>
    </row>
    <row r="90" spans="1:7" x14ac:dyDescent="0.35">
      <c r="A90" s="4">
        <v>60333</v>
      </c>
      <c r="B90" s="4">
        <v>469314.35</v>
      </c>
      <c r="E90">
        <v>66</v>
      </c>
      <c r="F90">
        <v>541470.58680446574</v>
      </c>
      <c r="G90">
        <v>-21851.826804465731</v>
      </c>
    </row>
    <row r="91" spans="1:7" x14ac:dyDescent="0.35">
      <c r="A91" s="4">
        <v>58353</v>
      </c>
      <c r="B91" s="4">
        <v>558254.63</v>
      </c>
      <c r="E91">
        <v>67</v>
      </c>
      <c r="F91">
        <v>305185.38224123488</v>
      </c>
      <c r="G91">
        <v>59324.897758765146</v>
      </c>
    </row>
    <row r="92" spans="1:7" x14ac:dyDescent="0.35">
      <c r="A92" s="4">
        <v>22672</v>
      </c>
      <c r="B92" s="4">
        <v>197141.28</v>
      </c>
      <c r="E92">
        <v>68</v>
      </c>
      <c r="F92">
        <v>372238.62341062608</v>
      </c>
      <c r="G92">
        <v>-21103.023410626105</v>
      </c>
    </row>
    <row r="93" spans="1:7" x14ac:dyDescent="0.35">
      <c r="A93" s="4">
        <v>64325</v>
      </c>
      <c r="B93" s="4">
        <v>563313.5</v>
      </c>
      <c r="E93">
        <v>69</v>
      </c>
      <c r="F93">
        <v>418712.71718572406</v>
      </c>
      <c r="G93">
        <v>-28165.167185724073</v>
      </c>
    </row>
    <row r="94" spans="1:7" x14ac:dyDescent="0.35">
      <c r="A94" s="4">
        <v>32326</v>
      </c>
      <c r="B94" s="4">
        <v>365825.02</v>
      </c>
      <c r="E94">
        <v>70</v>
      </c>
      <c r="F94">
        <v>271040.645495317</v>
      </c>
      <c r="G94">
        <v>-36911.445495316992</v>
      </c>
    </row>
    <row r="95" spans="1:7" x14ac:dyDescent="0.35">
      <c r="A95" s="4">
        <v>16138</v>
      </c>
      <c r="B95" s="4">
        <v>206538.6</v>
      </c>
      <c r="E95">
        <v>71</v>
      </c>
      <c r="F95">
        <v>201630.32136446488</v>
      </c>
      <c r="G95">
        <v>22908.568635535135</v>
      </c>
    </row>
    <row r="96" spans="1:7" x14ac:dyDescent="0.35">
      <c r="A96" s="4">
        <v>34957</v>
      </c>
      <c r="B96" s="4">
        <v>320916.75</v>
      </c>
      <c r="E96">
        <v>72</v>
      </c>
      <c r="F96">
        <v>320481.6968442818</v>
      </c>
      <c r="G96">
        <v>-71568.776844281791</v>
      </c>
    </row>
    <row r="97" spans="1:7" x14ac:dyDescent="0.35">
      <c r="A97" s="4">
        <v>26159</v>
      </c>
      <c r="B97" s="4">
        <v>294325.06</v>
      </c>
      <c r="E97">
        <v>73</v>
      </c>
      <c r="F97">
        <v>466060.4151353495</v>
      </c>
      <c r="G97">
        <v>-137963.89513534948</v>
      </c>
    </row>
    <row r="98" spans="1:7" x14ac:dyDescent="0.35">
      <c r="A98" s="4">
        <v>42098</v>
      </c>
      <c r="B98" s="4">
        <v>329951.7</v>
      </c>
      <c r="E98">
        <v>74</v>
      </c>
      <c r="F98">
        <v>238832.67272122888</v>
      </c>
      <c r="G98">
        <v>24133.157278771076</v>
      </c>
    </row>
    <row r="99" spans="1:7" x14ac:dyDescent="0.35">
      <c r="A99" s="4">
        <v>20582</v>
      </c>
      <c r="B99" s="4">
        <v>161277.70000000001</v>
      </c>
      <c r="E99">
        <v>75</v>
      </c>
      <c r="F99">
        <v>271873.04192576301</v>
      </c>
      <c r="G99">
        <v>62431.478074237006</v>
      </c>
    </row>
    <row r="100" spans="1:7" x14ac:dyDescent="0.35">
      <c r="A100" s="4">
        <v>45614</v>
      </c>
      <c r="B100" s="4">
        <v>428140.06</v>
      </c>
      <c r="E100">
        <v>76</v>
      </c>
      <c r="F100">
        <v>181529.18380151683</v>
      </c>
      <c r="G100">
        <v>34531.656198483164</v>
      </c>
    </row>
    <row r="101" spans="1:7" x14ac:dyDescent="0.35">
      <c r="A101" s="4">
        <v>42729</v>
      </c>
      <c r="B101" s="4">
        <v>433279.13</v>
      </c>
      <c r="E101">
        <v>77</v>
      </c>
      <c r="F101">
        <v>174177.72225738005</v>
      </c>
      <c r="G101">
        <v>9284.8977426199417</v>
      </c>
    </row>
    <row r="102" spans="1:7" x14ac:dyDescent="0.35">
      <c r="A102" s="4">
        <v>40053</v>
      </c>
      <c r="B102" s="4">
        <v>346792.73</v>
      </c>
      <c r="E102">
        <v>78</v>
      </c>
      <c r="F102">
        <v>507960.44931740273</v>
      </c>
      <c r="G102">
        <v>9053.0906825972488</v>
      </c>
    </row>
    <row r="103" spans="1:7" x14ac:dyDescent="0.35">
      <c r="A103" s="4">
        <v>51749</v>
      </c>
      <c r="B103" s="4">
        <v>540063.03</v>
      </c>
      <c r="E103">
        <v>79</v>
      </c>
      <c r="F103">
        <v>509073.05840760277</v>
      </c>
      <c r="G103">
        <v>222761.24159239727</v>
      </c>
    </row>
    <row r="104" spans="1:7" x14ac:dyDescent="0.35">
      <c r="A104" s="4">
        <v>59753</v>
      </c>
      <c r="B104" s="4">
        <v>588972.06000000006</v>
      </c>
      <c r="E104">
        <v>80</v>
      </c>
      <c r="F104">
        <v>565239.21359066595</v>
      </c>
      <c r="G104">
        <v>-126079.37359066593</v>
      </c>
    </row>
    <row r="105" spans="1:7" x14ac:dyDescent="0.35">
      <c r="A105" s="4">
        <v>34045</v>
      </c>
      <c r="B105" s="4">
        <v>290698.15000000002</v>
      </c>
      <c r="E105">
        <v>81</v>
      </c>
      <c r="F105">
        <v>343747.58915268787</v>
      </c>
      <c r="G105">
        <v>109901.49084731215</v>
      </c>
    </row>
    <row r="106" spans="1:7" x14ac:dyDescent="0.35">
      <c r="A106" s="4">
        <v>56384</v>
      </c>
      <c r="B106" s="4">
        <v>544487.67999999993</v>
      </c>
      <c r="E106">
        <v>82</v>
      </c>
      <c r="F106">
        <v>490620.2306079141</v>
      </c>
      <c r="G106">
        <v>5349.5693920858903</v>
      </c>
    </row>
    <row r="107" spans="1:7" x14ac:dyDescent="0.35">
      <c r="A107" s="4">
        <v>33242</v>
      </c>
      <c r="B107" s="4">
        <v>206569.82</v>
      </c>
      <c r="E107">
        <v>83</v>
      </c>
      <c r="F107">
        <v>290622.56548283831</v>
      </c>
      <c r="G107">
        <v>15866.464517161716</v>
      </c>
    </row>
    <row r="108" spans="1:7" x14ac:dyDescent="0.35">
      <c r="A108" s="4">
        <v>49060</v>
      </c>
      <c r="B108" s="4">
        <v>550902.6</v>
      </c>
      <c r="E108">
        <v>84</v>
      </c>
      <c r="F108">
        <v>199907.83766185882</v>
      </c>
      <c r="G108">
        <v>26961.122338141169</v>
      </c>
    </row>
    <row r="109" spans="1:7" x14ac:dyDescent="0.35">
      <c r="A109" s="4">
        <v>38219</v>
      </c>
      <c r="B109" s="4">
        <v>321737.09000000003</v>
      </c>
      <c r="E109">
        <v>85</v>
      </c>
      <c r="F109">
        <v>304402.43510368664</v>
      </c>
      <c r="G109">
        <v>12443.424896313343</v>
      </c>
    </row>
    <row r="110" spans="1:7" x14ac:dyDescent="0.35">
      <c r="A110" s="4">
        <v>56891</v>
      </c>
      <c r="B110" s="4">
        <v>568845.91999999993</v>
      </c>
      <c r="E110">
        <v>86</v>
      </c>
      <c r="F110">
        <v>526108.3398108884</v>
      </c>
      <c r="G110">
        <v>-29691.059810888371</v>
      </c>
    </row>
    <row r="111" spans="1:7" x14ac:dyDescent="0.35">
      <c r="A111" s="4">
        <v>52906</v>
      </c>
      <c r="B111" s="4">
        <v>426690.72</v>
      </c>
      <c r="E111">
        <v>87</v>
      </c>
      <c r="F111">
        <v>569524.81897514011</v>
      </c>
      <c r="G111">
        <v>-41643.138975140057</v>
      </c>
    </row>
    <row r="112" spans="1:7" x14ac:dyDescent="0.35">
      <c r="A112" s="4">
        <v>44835</v>
      </c>
      <c r="B112" s="4">
        <v>430649.15</v>
      </c>
      <c r="E112">
        <v>88</v>
      </c>
      <c r="F112">
        <v>515740.47139998694</v>
      </c>
      <c r="G112">
        <v>20025.688600012974</v>
      </c>
    </row>
    <row r="113" spans="1:7" x14ac:dyDescent="0.35">
      <c r="A113" s="4">
        <v>45028</v>
      </c>
      <c r="B113" s="4">
        <v>400768.12</v>
      </c>
      <c r="E113">
        <v>89</v>
      </c>
      <c r="F113">
        <v>534094.40061388002</v>
      </c>
      <c r="G113">
        <v>-64780.050613880041</v>
      </c>
    </row>
    <row r="114" spans="1:7" x14ac:dyDescent="0.35">
      <c r="A114" s="4">
        <v>15988</v>
      </c>
      <c r="B114" s="4">
        <v>175665.68</v>
      </c>
      <c r="E114">
        <v>90</v>
      </c>
      <c r="F114">
        <v>517776.13395761227</v>
      </c>
      <c r="G114">
        <v>40478.496042387735</v>
      </c>
    </row>
    <row r="115" spans="1:7" x14ac:dyDescent="0.35">
      <c r="A115" s="4">
        <v>64717</v>
      </c>
      <c r="B115" s="4">
        <v>558028.44999999995</v>
      </c>
      <c r="E115">
        <v>91</v>
      </c>
      <c r="F115">
        <v>223709.43064332416</v>
      </c>
      <c r="G115">
        <v>-26568.150643324159</v>
      </c>
    </row>
    <row r="116" spans="1:7" x14ac:dyDescent="0.35">
      <c r="A116" s="4">
        <v>15196</v>
      </c>
      <c r="B116" s="4">
        <v>163514.12</v>
      </c>
      <c r="E116">
        <v>92</v>
      </c>
      <c r="F116">
        <v>566994.66348853707</v>
      </c>
      <c r="G116">
        <v>-3681.1634885370731</v>
      </c>
    </row>
    <row r="117" spans="1:7" x14ac:dyDescent="0.35">
      <c r="A117" s="4">
        <v>45093</v>
      </c>
      <c r="B117" s="4">
        <v>398568.89</v>
      </c>
      <c r="E117">
        <v>93</v>
      </c>
      <c r="F117">
        <v>303273.34291585401</v>
      </c>
      <c r="G117">
        <v>62551.677084146009</v>
      </c>
    </row>
    <row r="118" spans="1:7" x14ac:dyDescent="0.35">
      <c r="A118" s="4">
        <v>51099</v>
      </c>
      <c r="B118" s="4">
        <v>483830.51</v>
      </c>
      <c r="E118">
        <v>94</v>
      </c>
      <c r="F118">
        <v>169859.15067764049</v>
      </c>
      <c r="G118">
        <v>36679.44932235952</v>
      </c>
    </row>
    <row r="119" spans="1:7" x14ac:dyDescent="0.35">
      <c r="A119" s="4">
        <v>40839</v>
      </c>
      <c r="B119" s="4">
        <v>292958.71999999997</v>
      </c>
      <c r="E119">
        <v>95</v>
      </c>
      <c r="F119">
        <v>324956.85785153101</v>
      </c>
      <c r="G119">
        <v>-4040.1078515310073</v>
      </c>
    </row>
    <row r="120" spans="1:7" x14ac:dyDescent="0.35">
      <c r="A120" s="4">
        <v>29773</v>
      </c>
      <c r="B120" s="4">
        <v>275083.88</v>
      </c>
      <c r="E120">
        <v>96</v>
      </c>
      <c r="F120">
        <v>252447.71136575128</v>
      </c>
      <c r="G120">
        <v>41877.348634248716</v>
      </c>
    </row>
    <row r="121" spans="1:7" x14ac:dyDescent="0.35">
      <c r="A121" s="4">
        <v>60954</v>
      </c>
      <c r="B121" s="4">
        <v>599805.07999999996</v>
      </c>
      <c r="E121">
        <v>97</v>
      </c>
      <c r="F121">
        <v>383809.75794870686</v>
      </c>
      <c r="G121">
        <v>-53858.057948706846</v>
      </c>
    </row>
    <row r="122" spans="1:7" x14ac:dyDescent="0.35">
      <c r="A122" s="4">
        <v>53820</v>
      </c>
      <c r="B122" s="4">
        <v>524692.4</v>
      </c>
      <c r="E122">
        <v>98</v>
      </c>
      <c r="F122">
        <v>206484.59361726372</v>
      </c>
      <c r="G122">
        <v>-45206.893617263704</v>
      </c>
    </row>
    <row r="123" spans="1:7" x14ac:dyDescent="0.35">
      <c r="A123" s="4">
        <v>19365</v>
      </c>
      <c r="B123" s="4">
        <v>196012.1</v>
      </c>
      <c r="E123">
        <v>99</v>
      </c>
      <c r="F123">
        <v>412787.04358680663</v>
      </c>
      <c r="G123">
        <v>15353.016413193371</v>
      </c>
    </row>
    <row r="124" spans="1:7" x14ac:dyDescent="0.35">
      <c r="A124" s="4">
        <v>39109</v>
      </c>
      <c r="B124" s="4">
        <v>360134.37</v>
      </c>
      <c r="E124">
        <v>100</v>
      </c>
      <c r="F124">
        <v>389010.17525179021</v>
      </c>
      <c r="G124">
        <v>44268.954748209799</v>
      </c>
    </row>
    <row r="125" spans="1:7" x14ac:dyDescent="0.35">
      <c r="A125" s="4">
        <v>40439</v>
      </c>
      <c r="B125" s="4">
        <v>312044.71999999997</v>
      </c>
      <c r="E125">
        <v>101</v>
      </c>
      <c r="F125">
        <v>366955.79061937978</v>
      </c>
      <c r="G125">
        <v>-20163.060619379801</v>
      </c>
    </row>
    <row r="126" spans="1:7" x14ac:dyDescent="0.35">
      <c r="A126" s="4">
        <v>35117</v>
      </c>
      <c r="B126" s="4">
        <v>268076.57</v>
      </c>
      <c r="E126">
        <v>102</v>
      </c>
      <c r="F126">
        <v>463348.94557478779</v>
      </c>
      <c r="G126">
        <v>76714.084425212233</v>
      </c>
    </row>
    <row r="127" spans="1:7" x14ac:dyDescent="0.35">
      <c r="A127" s="4">
        <v>50624</v>
      </c>
      <c r="B127" s="4">
        <v>394243.2</v>
      </c>
      <c r="E127">
        <v>103</v>
      </c>
      <c r="F127">
        <v>529314.30230042781</v>
      </c>
      <c r="G127">
        <v>59657.757699572248</v>
      </c>
    </row>
    <row r="128" spans="1:7" x14ac:dyDescent="0.35">
      <c r="A128" s="4">
        <v>55174</v>
      </c>
      <c r="B128" s="4">
        <v>474839.8</v>
      </c>
      <c r="E128">
        <v>104</v>
      </c>
      <c r="F128">
        <v>317440.5653310683</v>
      </c>
      <c r="G128">
        <v>-26742.415331068274</v>
      </c>
    </row>
    <row r="129" spans="1:7" x14ac:dyDescent="0.35">
      <c r="A129" s="4">
        <v>52278</v>
      </c>
      <c r="B129" s="4">
        <v>474497.36</v>
      </c>
      <c r="E129">
        <v>105</v>
      </c>
      <c r="F129">
        <v>501548.52433832374</v>
      </c>
      <c r="G129">
        <v>42939.155661676195</v>
      </c>
    </row>
    <row r="130" spans="1:7" x14ac:dyDescent="0.35">
      <c r="A130" s="4">
        <v>30557</v>
      </c>
      <c r="B130" s="4">
        <v>301178.54000000004</v>
      </c>
      <c r="E130">
        <v>106</v>
      </c>
      <c r="F130">
        <v>310822.6016315819</v>
      </c>
      <c r="G130">
        <v>-104252.78163158189</v>
      </c>
    </row>
    <row r="131" spans="1:7" x14ac:dyDescent="0.35">
      <c r="A131" s="4">
        <v>62145</v>
      </c>
      <c r="B131" s="4">
        <v>642241.85</v>
      </c>
      <c r="E131">
        <v>107</v>
      </c>
      <c r="F131">
        <v>441187.42080776556</v>
      </c>
      <c r="G131">
        <v>109715.17919223441</v>
      </c>
    </row>
    <row r="132" spans="1:7" x14ac:dyDescent="0.35">
      <c r="A132" s="4">
        <v>58106</v>
      </c>
      <c r="B132" s="4">
        <v>475335.92</v>
      </c>
      <c r="E132">
        <v>108</v>
      </c>
      <c r="F132">
        <v>351840.79009029135</v>
      </c>
      <c r="G132">
        <v>-30103.700090291328</v>
      </c>
    </row>
    <row r="133" spans="1:7" x14ac:dyDescent="0.35">
      <c r="A133" s="4">
        <v>55233</v>
      </c>
      <c r="B133" s="4">
        <v>543230.68999999994</v>
      </c>
      <c r="E133">
        <v>109</v>
      </c>
      <c r="F133">
        <v>505726.98958818626</v>
      </c>
      <c r="G133">
        <v>63118.930411813664</v>
      </c>
    </row>
    <row r="134" spans="1:7" x14ac:dyDescent="0.35">
      <c r="A134" s="4">
        <v>51653</v>
      </c>
      <c r="B134" s="4">
        <v>343389.04</v>
      </c>
      <c r="E134">
        <v>110</v>
      </c>
      <c r="F134">
        <v>472884.4175552433</v>
      </c>
      <c r="G134">
        <v>-46193.697555243329</v>
      </c>
    </row>
    <row r="135" spans="1:7" x14ac:dyDescent="0.35">
      <c r="A135" s="4">
        <v>16221</v>
      </c>
      <c r="B135" s="4">
        <v>195989</v>
      </c>
      <c r="E135">
        <v>111</v>
      </c>
      <c r="F135">
        <v>406366.87705891137</v>
      </c>
      <c r="G135">
        <v>24282.272941088653</v>
      </c>
    </row>
    <row r="136" spans="1:7" x14ac:dyDescent="0.35">
      <c r="A136" s="4">
        <v>28538</v>
      </c>
      <c r="B136" s="4">
        <v>295141.42000000004</v>
      </c>
      <c r="E136">
        <v>112</v>
      </c>
      <c r="F136">
        <v>407957.49598045665</v>
      </c>
      <c r="G136">
        <v>-7189.3759804566507</v>
      </c>
    </row>
    <row r="137" spans="1:7" x14ac:dyDescent="0.35">
      <c r="A137" s="4">
        <v>33546</v>
      </c>
      <c r="B137" s="4">
        <v>355268.6</v>
      </c>
      <c r="E137">
        <v>113</v>
      </c>
      <c r="F137">
        <v>168622.91835519596</v>
      </c>
      <c r="G137">
        <v>7042.7616448040353</v>
      </c>
    </row>
    <row r="138" spans="1:7" x14ac:dyDescent="0.35">
      <c r="A138" s="4">
        <v>50539</v>
      </c>
      <c r="B138" s="4">
        <v>505356.39</v>
      </c>
      <c r="E138">
        <v>114</v>
      </c>
      <c r="F138">
        <v>570225.35062452545</v>
      </c>
      <c r="G138">
        <v>-12196.9006245255</v>
      </c>
    </row>
    <row r="139" spans="1:7" x14ac:dyDescent="0.35">
      <c r="A139" s="4">
        <v>14677</v>
      </c>
      <c r="B139" s="4">
        <v>180772.07</v>
      </c>
      <c r="E139">
        <v>115</v>
      </c>
      <c r="F139">
        <v>162095.61169268884</v>
      </c>
      <c r="G139">
        <v>1418.50830731116</v>
      </c>
    </row>
    <row r="140" spans="1:7" x14ac:dyDescent="0.35">
      <c r="A140" s="4">
        <v>15835</v>
      </c>
      <c r="B140" s="4">
        <v>146751.85</v>
      </c>
      <c r="E140">
        <v>116</v>
      </c>
      <c r="F140">
        <v>408493.19665351597</v>
      </c>
      <c r="G140">
        <v>-9924.3066535159596</v>
      </c>
    </row>
    <row r="141" spans="1:7" x14ac:dyDescent="0.35">
      <c r="A141" s="4">
        <v>24504</v>
      </c>
      <c r="B141" s="4">
        <v>198984.32000000001</v>
      </c>
      <c r="E141">
        <v>117</v>
      </c>
      <c r="F141">
        <v>457991.93884419487</v>
      </c>
      <c r="G141">
        <v>25838.571155805141</v>
      </c>
    </row>
    <row r="142" spans="1:7" x14ac:dyDescent="0.35">
      <c r="A142" s="4">
        <v>21816</v>
      </c>
      <c r="B142" s="4">
        <v>210783.92</v>
      </c>
      <c r="E142">
        <v>118</v>
      </c>
      <c r="F142">
        <v>373433.64798898913</v>
      </c>
      <c r="G142">
        <v>-80474.927988989162</v>
      </c>
    </row>
    <row r="143" spans="1:7" x14ac:dyDescent="0.35">
      <c r="A143" s="4">
        <v>28370</v>
      </c>
      <c r="B143" s="4">
        <v>246604.1</v>
      </c>
      <c r="E143">
        <v>119</v>
      </c>
      <c r="F143">
        <v>282232.66878784809</v>
      </c>
      <c r="G143">
        <v>-7148.7887878480833</v>
      </c>
    </row>
    <row r="144" spans="1:7" x14ac:dyDescent="0.35">
      <c r="A144" s="4">
        <v>46733</v>
      </c>
      <c r="B144" s="4">
        <v>430873.95</v>
      </c>
      <c r="E144">
        <v>120</v>
      </c>
      <c r="F144">
        <v>539212.40242880036</v>
      </c>
      <c r="G144">
        <v>60592.677571199602</v>
      </c>
    </row>
    <row r="145" spans="1:7" x14ac:dyDescent="0.35">
      <c r="A145" s="4">
        <v>46568</v>
      </c>
      <c r="B145" s="4">
        <v>393671.84</v>
      </c>
      <c r="E145">
        <v>121</v>
      </c>
      <c r="F145">
        <v>480417.1931733386</v>
      </c>
      <c r="G145">
        <v>44275.206826661422</v>
      </c>
    </row>
    <row r="146" spans="1:7" x14ac:dyDescent="0.35">
      <c r="A146" s="4">
        <v>42540</v>
      </c>
      <c r="B146" s="4">
        <v>363945.2</v>
      </c>
      <c r="E146">
        <v>122</v>
      </c>
      <c r="F146">
        <v>196454.62870783044</v>
      </c>
      <c r="G146">
        <v>-442.52870783043909</v>
      </c>
    </row>
    <row r="147" spans="1:7" x14ac:dyDescent="0.35">
      <c r="A147" s="4">
        <v>39348</v>
      </c>
      <c r="B147" s="4">
        <v>275857.52</v>
      </c>
      <c r="E147">
        <v>123</v>
      </c>
      <c r="F147">
        <v>359175.76853679557</v>
      </c>
      <c r="G147">
        <v>958.60146320442436</v>
      </c>
    </row>
    <row r="148" spans="1:7" x14ac:dyDescent="0.35">
      <c r="A148" s="4">
        <v>34125</v>
      </c>
      <c r="B148" s="4">
        <v>350641.25</v>
      </c>
      <c r="E148">
        <v>124</v>
      </c>
      <c r="F148">
        <v>370137.02846247039</v>
      </c>
      <c r="G148">
        <v>-58092.308462470421</v>
      </c>
    </row>
    <row r="149" spans="1:7" x14ac:dyDescent="0.35">
      <c r="A149" s="4">
        <v>61572</v>
      </c>
      <c r="B149" s="4">
        <v>580750.64</v>
      </c>
      <c r="E149">
        <v>125</v>
      </c>
      <c r="F149">
        <v>326275.50566213852</v>
      </c>
      <c r="G149">
        <v>-58198.935662138509</v>
      </c>
    </row>
    <row r="150" spans="1:7" x14ac:dyDescent="0.35">
      <c r="A150" s="4">
        <v>54730</v>
      </c>
      <c r="B150" s="4">
        <v>410123.4</v>
      </c>
      <c r="E150">
        <v>126</v>
      </c>
      <c r="F150">
        <v>454077.20315645385</v>
      </c>
      <c r="G150">
        <v>-59834.003156453837</v>
      </c>
    </row>
    <row r="151" spans="1:7" x14ac:dyDescent="0.35">
      <c r="A151" s="4">
        <v>38799</v>
      </c>
      <c r="B151" s="4">
        <v>332068.73</v>
      </c>
      <c r="E151">
        <v>127</v>
      </c>
      <c r="F151">
        <v>491576.25027060456</v>
      </c>
      <c r="G151">
        <v>-16736.450270604575</v>
      </c>
    </row>
    <row r="152" spans="1:7" x14ac:dyDescent="0.35">
      <c r="A152" s="4">
        <v>22293</v>
      </c>
      <c r="B152" s="4">
        <v>208949.09</v>
      </c>
      <c r="E152">
        <v>128</v>
      </c>
      <c r="F152">
        <v>467708.72489860887</v>
      </c>
      <c r="G152">
        <v>6788.635101391119</v>
      </c>
    </row>
    <row r="153" spans="1:7" x14ac:dyDescent="0.35">
      <c r="A153" s="4">
        <v>37202</v>
      </c>
      <c r="B153" s="4">
        <v>346499.94</v>
      </c>
      <c r="E153">
        <v>129</v>
      </c>
      <c r="F153">
        <v>288694.04305982485</v>
      </c>
      <c r="G153">
        <v>12484.496940175188</v>
      </c>
    </row>
    <row r="154" spans="1:7" x14ac:dyDescent="0.35">
      <c r="A154" s="4">
        <v>53171</v>
      </c>
      <c r="B154" s="4">
        <v>474836.29</v>
      </c>
      <c r="E154">
        <v>130</v>
      </c>
      <c r="F154">
        <v>549028.0870690099</v>
      </c>
      <c r="G154">
        <v>93213.76293099008</v>
      </c>
    </row>
    <row r="155" spans="1:7" x14ac:dyDescent="0.35">
      <c r="A155" s="4">
        <v>33287</v>
      </c>
      <c r="B155" s="4">
        <v>255380.79</v>
      </c>
      <c r="E155">
        <v>131</v>
      </c>
      <c r="F155">
        <v>515740.47139998694</v>
      </c>
      <c r="G155">
        <v>-40404.551399986958</v>
      </c>
    </row>
    <row r="156" spans="1:7" x14ac:dyDescent="0.35">
      <c r="A156" s="4">
        <v>35445</v>
      </c>
      <c r="B156" s="4">
        <v>237858.5</v>
      </c>
      <c r="E156">
        <v>132</v>
      </c>
      <c r="F156">
        <v>492062.50165076606</v>
      </c>
      <c r="G156">
        <v>51168.188349233882</v>
      </c>
    </row>
    <row r="157" spans="1:7" x14ac:dyDescent="0.35">
      <c r="A157" s="4">
        <v>21723</v>
      </c>
      <c r="B157" s="4">
        <v>224001.23</v>
      </c>
      <c r="E157">
        <v>133</v>
      </c>
      <c r="F157">
        <v>462557.75688842335</v>
      </c>
      <c r="G157">
        <v>-119168.71688842337</v>
      </c>
    </row>
    <row r="158" spans="1:7" x14ac:dyDescent="0.35">
      <c r="A158" s="4">
        <v>40939</v>
      </c>
      <c r="B158" s="4">
        <v>439329.89</v>
      </c>
      <c r="E158">
        <v>134</v>
      </c>
      <c r="F158">
        <v>170543.19922939313</v>
      </c>
      <c r="G158">
        <v>25445.800770606875</v>
      </c>
    </row>
    <row r="159" spans="1:7" x14ac:dyDescent="0.35">
      <c r="A159" s="4">
        <v>45048</v>
      </c>
      <c r="B159" s="4">
        <v>362182.64</v>
      </c>
      <c r="E159">
        <v>135</v>
      </c>
      <c r="F159">
        <v>272054.35599972151</v>
      </c>
      <c r="G159">
        <v>23087.064000278537</v>
      </c>
    </row>
    <row r="160" spans="1:7" x14ac:dyDescent="0.35">
      <c r="A160" s="4">
        <v>30296</v>
      </c>
      <c r="B160" s="4">
        <v>299639.04000000004</v>
      </c>
      <c r="E160">
        <v>136</v>
      </c>
      <c r="F160">
        <v>313328.03247173614</v>
      </c>
      <c r="G160">
        <v>41940.56752826384</v>
      </c>
    </row>
    <row r="161" spans="1:7" x14ac:dyDescent="0.35">
      <c r="A161" s="4">
        <v>53521</v>
      </c>
      <c r="B161" s="4">
        <v>457210.54</v>
      </c>
      <c r="E161">
        <v>137</v>
      </c>
      <c r="F161">
        <v>453376.67150706862</v>
      </c>
      <c r="G161">
        <v>51979.718492931395</v>
      </c>
    </row>
    <row r="162" spans="1:7" x14ac:dyDescent="0.35">
      <c r="A162" s="4">
        <v>24680</v>
      </c>
      <c r="B162" s="4">
        <v>209679.6</v>
      </c>
      <c r="E162">
        <v>138</v>
      </c>
      <c r="F162">
        <v>157818.24785703077</v>
      </c>
      <c r="G162">
        <v>22953.822142969235</v>
      </c>
    </row>
    <row r="163" spans="1:7" x14ac:dyDescent="0.35">
      <c r="A163" s="4">
        <v>46956</v>
      </c>
      <c r="B163" s="4">
        <v>426587.12</v>
      </c>
      <c r="E163">
        <v>139</v>
      </c>
      <c r="F163">
        <v>167361.96138630254</v>
      </c>
      <c r="G163">
        <v>-20610.111386302538</v>
      </c>
    </row>
    <row r="164" spans="1:7" x14ac:dyDescent="0.35">
      <c r="A164" s="4">
        <v>16392</v>
      </c>
      <c r="B164" s="4">
        <v>200150.72</v>
      </c>
      <c r="E164">
        <v>140</v>
      </c>
      <c r="F164">
        <v>238807.94807478</v>
      </c>
      <c r="G164">
        <v>-39823.62807477999</v>
      </c>
    </row>
    <row r="165" spans="1:7" x14ac:dyDescent="0.35">
      <c r="A165" s="4">
        <v>53761</v>
      </c>
      <c r="B165" s="4">
        <v>534924.22</v>
      </c>
      <c r="E165">
        <v>141</v>
      </c>
      <c r="F165">
        <v>216654.66485657403</v>
      </c>
      <c r="G165">
        <v>-5870.7448565740196</v>
      </c>
    </row>
    <row r="166" spans="1:7" x14ac:dyDescent="0.35">
      <c r="A166" s="4">
        <v>56104</v>
      </c>
      <c r="B166" s="4">
        <v>460681.28</v>
      </c>
      <c r="E166">
        <v>142</v>
      </c>
      <c r="F166">
        <v>270669.77579858364</v>
      </c>
      <c r="G166">
        <v>-24065.67579858363</v>
      </c>
    </row>
    <row r="167" spans="1:7" x14ac:dyDescent="0.35">
      <c r="A167" s="4">
        <v>15241</v>
      </c>
      <c r="B167" s="4">
        <v>151200.24</v>
      </c>
      <c r="E167">
        <v>143</v>
      </c>
      <c r="F167">
        <v>422009.3367122428</v>
      </c>
      <c r="G167">
        <v>8864.613287757209</v>
      </c>
    </row>
    <row r="168" spans="1:7" x14ac:dyDescent="0.35">
      <c r="A168" s="4">
        <v>19284</v>
      </c>
      <c r="B168" s="4">
        <v>212426.64</v>
      </c>
      <c r="E168">
        <v>144</v>
      </c>
      <c r="F168">
        <v>420649.48115755379</v>
      </c>
      <c r="G168">
        <v>-26977.641157553764</v>
      </c>
    </row>
    <row r="169" spans="1:7" x14ac:dyDescent="0.35">
      <c r="A169" s="4">
        <v>14673</v>
      </c>
      <c r="B169" s="4">
        <v>181763.54</v>
      </c>
      <c r="E169">
        <v>145</v>
      </c>
      <c r="F169">
        <v>387452.52252551005</v>
      </c>
      <c r="G169">
        <v>-23507.322525510041</v>
      </c>
    </row>
    <row r="170" spans="1:7" x14ac:dyDescent="0.35">
      <c r="A170" s="4">
        <v>57793</v>
      </c>
      <c r="B170" s="4">
        <v>497895.75</v>
      </c>
      <c r="E170">
        <v>146</v>
      </c>
      <c r="F170">
        <v>361145.49870389054</v>
      </c>
      <c r="G170">
        <v>-85287.97870389052</v>
      </c>
    </row>
    <row r="171" spans="1:7" x14ac:dyDescent="0.35">
      <c r="A171" s="4">
        <v>28259</v>
      </c>
      <c r="B171" s="4">
        <v>242161.2</v>
      </c>
      <c r="E171">
        <v>147</v>
      </c>
      <c r="F171">
        <v>318099.88923637202</v>
      </c>
      <c r="G171">
        <v>32541.360763627978</v>
      </c>
    </row>
    <row r="172" spans="1:7" x14ac:dyDescent="0.35">
      <c r="A172" s="4">
        <v>30304</v>
      </c>
      <c r="B172" s="4">
        <v>206671.68</v>
      </c>
      <c r="E172">
        <v>148</v>
      </c>
      <c r="F172">
        <v>544305.67959727184</v>
      </c>
      <c r="G172">
        <v>36444.960402728175</v>
      </c>
    </row>
    <row r="173" spans="1:7" x14ac:dyDescent="0.35">
      <c r="A173" s="4">
        <v>62568</v>
      </c>
      <c r="B173" s="4">
        <v>496735.52</v>
      </c>
      <c r="E173">
        <v>149</v>
      </c>
      <c r="F173">
        <v>487917.00259616878</v>
      </c>
      <c r="G173">
        <v>-77793.602596168756</v>
      </c>
    </row>
    <row r="174" spans="1:7" x14ac:dyDescent="0.35">
      <c r="A174" s="4">
        <v>56139</v>
      </c>
      <c r="B174" s="4">
        <v>513074.17</v>
      </c>
      <c r="E174">
        <v>150</v>
      </c>
      <c r="F174">
        <v>356620.88840374356</v>
      </c>
      <c r="G174">
        <v>-24552.158403743582</v>
      </c>
    </row>
    <row r="175" spans="1:7" x14ac:dyDescent="0.35">
      <c r="A175" s="4">
        <v>23120</v>
      </c>
      <c r="B175" s="4">
        <v>214614.39999999999</v>
      </c>
      <c r="E175">
        <v>151</v>
      </c>
      <c r="F175">
        <v>220585.88364194764</v>
      </c>
      <c r="G175">
        <v>-11636.793641947646</v>
      </c>
    </row>
    <row r="176" spans="1:7" x14ac:dyDescent="0.35">
      <c r="A176" s="4">
        <v>17006</v>
      </c>
      <c r="B176" s="4">
        <v>110924.66</v>
      </c>
      <c r="E176">
        <v>152</v>
      </c>
      <c r="F176">
        <v>343459.13494411745</v>
      </c>
      <c r="G176">
        <v>3040.8050558825489</v>
      </c>
    </row>
    <row r="177" spans="1:7" x14ac:dyDescent="0.35">
      <c r="A177" s="4">
        <v>31596</v>
      </c>
      <c r="B177" s="4">
        <v>329940.56</v>
      </c>
      <c r="E177">
        <v>153</v>
      </c>
      <c r="F177">
        <v>475068.42799156194</v>
      </c>
      <c r="G177">
        <v>-232.13799156196183</v>
      </c>
    </row>
    <row r="178" spans="1:7" x14ac:dyDescent="0.35">
      <c r="A178" s="4">
        <v>40607</v>
      </c>
      <c r="B178" s="4">
        <v>363486.04</v>
      </c>
      <c r="E178">
        <v>154</v>
      </c>
      <c r="F178">
        <v>311193.47132831527</v>
      </c>
      <c r="G178">
        <v>-55812.681328315259</v>
      </c>
    </row>
    <row r="179" spans="1:7" x14ac:dyDescent="0.35">
      <c r="A179" s="4">
        <v>61771</v>
      </c>
      <c r="B179" s="4">
        <v>569494.11</v>
      </c>
      <c r="E179">
        <v>155</v>
      </c>
      <c r="F179">
        <v>328978.73367388389</v>
      </c>
      <c r="G179">
        <v>-91120.233673883893</v>
      </c>
    </row>
    <row r="180" spans="1:7" x14ac:dyDescent="0.35">
      <c r="A180" s="4">
        <v>30412</v>
      </c>
      <c r="B180" s="4">
        <v>279610.59999999998</v>
      </c>
      <c r="E180">
        <v>156</v>
      </c>
      <c r="F180">
        <v>215888.20081665844</v>
      </c>
      <c r="G180">
        <v>8113.0291833415686</v>
      </c>
    </row>
    <row r="181" spans="1:7" x14ac:dyDescent="0.35">
      <c r="A181" s="4">
        <v>36947</v>
      </c>
      <c r="B181" s="4">
        <v>361463.21</v>
      </c>
      <c r="E181">
        <v>157</v>
      </c>
      <c r="F181">
        <v>374257.80287061882</v>
      </c>
      <c r="G181">
        <v>65072.087129381194</v>
      </c>
    </row>
    <row r="182" spans="1:7" x14ac:dyDescent="0.35">
      <c r="A182" s="4">
        <v>43194</v>
      </c>
      <c r="B182" s="4">
        <v>395552</v>
      </c>
      <c r="E182">
        <v>158</v>
      </c>
      <c r="F182">
        <v>408122.32695678261</v>
      </c>
      <c r="G182">
        <v>-45939.686956782592</v>
      </c>
    </row>
    <row r="183" spans="1:7" x14ac:dyDescent="0.35">
      <c r="A183" s="4">
        <v>56866</v>
      </c>
      <c r="B183" s="4">
        <v>492417.48</v>
      </c>
      <c r="E183">
        <v>159</v>
      </c>
      <c r="F183">
        <v>286542.99881877139</v>
      </c>
      <c r="G183">
        <v>13096.041181228647</v>
      </c>
    </row>
    <row r="184" spans="1:7" x14ac:dyDescent="0.35">
      <c r="A184" s="4">
        <v>39851</v>
      </c>
      <c r="B184" s="4">
        <v>367213.96</v>
      </c>
      <c r="E184">
        <v>160</v>
      </c>
      <c r="F184">
        <v>477952.97007726587</v>
      </c>
      <c r="G184">
        <v>-20742.43007726589</v>
      </c>
    </row>
    <row r="185" spans="1:7" x14ac:dyDescent="0.35">
      <c r="A185" s="4">
        <v>36617</v>
      </c>
      <c r="B185" s="4">
        <v>312177.71999999997</v>
      </c>
      <c r="E185">
        <v>161</v>
      </c>
      <c r="F185">
        <v>240258.46066644823</v>
      </c>
      <c r="G185">
        <v>-30578.860666448221</v>
      </c>
    </row>
    <row r="186" spans="1:7" x14ac:dyDescent="0.35">
      <c r="A186" s="4">
        <v>46438</v>
      </c>
      <c r="B186" s="4">
        <v>331878.65999999997</v>
      </c>
      <c r="E186">
        <v>162</v>
      </c>
      <c r="F186">
        <v>423847.20209827699</v>
      </c>
      <c r="G186">
        <v>2739.9179017230053</v>
      </c>
    </row>
    <row r="187" spans="1:7" x14ac:dyDescent="0.35">
      <c r="A187" s="4">
        <v>27520</v>
      </c>
      <c r="B187" s="4">
        <v>266032</v>
      </c>
      <c r="E187">
        <v>163</v>
      </c>
      <c r="F187">
        <v>171952.50407697988</v>
      </c>
      <c r="G187">
        <v>28198.215923020121</v>
      </c>
    </row>
    <row r="188" spans="1:7" x14ac:dyDescent="0.35">
      <c r="A188" s="4">
        <v>28852</v>
      </c>
      <c r="B188" s="4">
        <v>311399.12</v>
      </c>
      <c r="E188">
        <v>164</v>
      </c>
      <c r="F188">
        <v>479930.9417931771</v>
      </c>
      <c r="G188">
        <v>54993.27820682287</v>
      </c>
    </row>
    <row r="189" spans="1:7" x14ac:dyDescent="0.35">
      <c r="A189" s="4">
        <v>60878</v>
      </c>
      <c r="B189" s="4">
        <v>505367.44</v>
      </c>
      <c r="E189">
        <v>165</v>
      </c>
      <c r="F189">
        <v>499240.89066976064</v>
      </c>
      <c r="G189">
        <v>-38559.610669760616</v>
      </c>
    </row>
    <row r="190" spans="1:7" x14ac:dyDescent="0.35">
      <c r="A190" s="4">
        <v>32779</v>
      </c>
      <c r="B190" s="4">
        <v>211928.26</v>
      </c>
      <c r="E190">
        <v>166</v>
      </c>
      <c r="F190">
        <v>162466.4813894222</v>
      </c>
      <c r="G190">
        <v>-11266.241389422212</v>
      </c>
    </row>
    <row r="191" spans="1:7" x14ac:dyDescent="0.35">
      <c r="A191" s="4">
        <v>49959</v>
      </c>
      <c r="B191" s="4">
        <v>401211.77</v>
      </c>
      <c r="E191">
        <v>167</v>
      </c>
      <c r="F191">
        <v>195787.0632537104</v>
      </c>
      <c r="G191">
        <v>16639.576746289618</v>
      </c>
    </row>
    <row r="192" spans="1:7" x14ac:dyDescent="0.35">
      <c r="E192">
        <v>168</v>
      </c>
      <c r="F192">
        <v>157785.28166176559</v>
      </c>
      <c r="G192">
        <v>23978.258338234416</v>
      </c>
    </row>
    <row r="193" spans="5:7" x14ac:dyDescent="0.35">
      <c r="E193">
        <v>169</v>
      </c>
      <c r="F193">
        <v>513160.86662048602</v>
      </c>
      <c r="G193">
        <v>-15265.11662048602</v>
      </c>
    </row>
    <row r="194" spans="5:7" x14ac:dyDescent="0.35">
      <c r="E194">
        <v>170</v>
      </c>
      <c r="F194">
        <v>269754.96387997468</v>
      </c>
      <c r="G194">
        <v>-27593.763879974664</v>
      </c>
    </row>
    <row r="195" spans="5:7" x14ac:dyDescent="0.35">
      <c r="E195">
        <v>171</v>
      </c>
      <c r="F195">
        <v>286608.93120930175</v>
      </c>
      <c r="G195">
        <v>-79937.251209301758</v>
      </c>
    </row>
    <row r="196" spans="5:7" x14ac:dyDescent="0.35">
      <c r="E196">
        <v>172</v>
      </c>
      <c r="F196">
        <v>552514.26221830351</v>
      </c>
      <c r="G196">
        <v>-55778.742218303494</v>
      </c>
    </row>
    <row r="197" spans="5:7" x14ac:dyDescent="0.35">
      <c r="E197">
        <v>173</v>
      </c>
      <c r="F197">
        <v>499529.344878331</v>
      </c>
      <c r="G197">
        <v>13544.825121668982</v>
      </c>
    </row>
    <row r="198" spans="5:7" x14ac:dyDescent="0.35">
      <c r="E198">
        <v>174</v>
      </c>
      <c r="F198">
        <v>227401.64451302515</v>
      </c>
      <c r="G198">
        <v>-12787.244513025158</v>
      </c>
    </row>
    <row r="199" spans="5:7" x14ac:dyDescent="0.35">
      <c r="E199">
        <v>175</v>
      </c>
      <c r="F199">
        <v>177012.81505018615</v>
      </c>
      <c r="G199">
        <v>-66088.155050186149</v>
      </c>
    </row>
    <row r="200" spans="5:7" x14ac:dyDescent="0.35">
      <c r="E200">
        <v>176</v>
      </c>
      <c r="F200">
        <v>297257.0122799573</v>
      </c>
      <c r="G200">
        <v>32683.547720042698</v>
      </c>
    </row>
    <row r="201" spans="5:7" x14ac:dyDescent="0.35">
      <c r="E201">
        <v>177</v>
      </c>
      <c r="F201">
        <v>371521.60866360826</v>
      </c>
      <c r="G201">
        <v>-8035.5686636082828</v>
      </c>
    </row>
    <row r="202" spans="5:7" x14ac:dyDescent="0.35">
      <c r="E202">
        <v>178</v>
      </c>
      <c r="F202">
        <v>545945.74781171489</v>
      </c>
      <c r="G202">
        <v>23548.3621882851</v>
      </c>
    </row>
    <row r="203" spans="5:7" x14ac:dyDescent="0.35">
      <c r="E203">
        <v>179</v>
      </c>
      <c r="F203">
        <v>287499.0184814618</v>
      </c>
      <c r="G203">
        <v>-7888.4184814618202</v>
      </c>
    </row>
    <row r="204" spans="5:7" x14ac:dyDescent="0.35">
      <c r="E204">
        <v>180</v>
      </c>
      <c r="F204">
        <v>341357.53999596176</v>
      </c>
      <c r="G204">
        <v>20105.670004038257</v>
      </c>
    </row>
    <row r="205" spans="5:7" x14ac:dyDescent="0.35">
      <c r="E205">
        <v>181</v>
      </c>
      <c r="F205">
        <v>392842.49545136822</v>
      </c>
      <c r="G205">
        <v>2709.5045486317831</v>
      </c>
    </row>
    <row r="206" spans="5:7" x14ac:dyDescent="0.35">
      <c r="E206">
        <v>182</v>
      </c>
      <c r="F206">
        <v>505520.95086777885</v>
      </c>
      <c r="G206">
        <v>-13103.470867778873</v>
      </c>
    </row>
    <row r="207" spans="5:7" x14ac:dyDescent="0.35">
      <c r="E207">
        <v>183</v>
      </c>
      <c r="F207">
        <v>365290.99775848782</v>
      </c>
      <c r="G207">
        <v>1922.9622415121994</v>
      </c>
    </row>
    <row r="208" spans="5:7" x14ac:dyDescent="0.35">
      <c r="E208">
        <v>184</v>
      </c>
      <c r="F208">
        <v>338637.8288865838</v>
      </c>
      <c r="G208">
        <v>-26460.108886583825</v>
      </c>
    </row>
    <row r="209" spans="5:7" x14ac:dyDescent="0.35">
      <c r="E209">
        <v>185</v>
      </c>
      <c r="F209">
        <v>419578.07981143525</v>
      </c>
      <c r="G209">
        <v>-87699.419811435277</v>
      </c>
    </row>
    <row r="210" spans="5:7" x14ac:dyDescent="0.35">
      <c r="E210">
        <v>186</v>
      </c>
      <c r="F210">
        <v>263664.45930473134</v>
      </c>
      <c r="G210">
        <v>2367.5406952686608</v>
      </c>
    </row>
    <row r="211" spans="5:7" x14ac:dyDescent="0.35">
      <c r="E211">
        <v>187</v>
      </c>
      <c r="F211">
        <v>274642.20232803875</v>
      </c>
      <c r="G211">
        <v>36756.917671961244</v>
      </c>
    </row>
    <row r="212" spans="5:7" x14ac:dyDescent="0.35">
      <c r="E212">
        <v>188</v>
      </c>
      <c r="F212">
        <v>538586.04471876181</v>
      </c>
      <c r="G212">
        <v>-33218.60471876181</v>
      </c>
    </row>
    <row r="213" spans="5:7" x14ac:dyDescent="0.35">
      <c r="E213">
        <v>189</v>
      </c>
      <c r="F213">
        <v>307006.76452963648</v>
      </c>
      <c r="G213">
        <v>-95078.50452963647</v>
      </c>
    </row>
    <row r="214" spans="5:7" ht="15" thickBot="1" x14ac:dyDescent="0.4">
      <c r="E214" s="16">
        <v>190</v>
      </c>
      <c r="F214" s="16">
        <v>448596.57319361647</v>
      </c>
      <c r="G214" s="16">
        <v>-47384.803193616448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 and Corr</vt:lpstr>
      <vt:lpstr>Temperature Energy</vt:lpstr>
      <vt:lpstr>Expense-Sales</vt:lpstr>
      <vt:lpstr>LINEST</vt:lpstr>
      <vt:lpstr>Data Analysis (explained)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Maria Gambaro</cp:lastModifiedBy>
  <dcterms:created xsi:type="dcterms:W3CDTF">2015-06-05T18:17:20Z</dcterms:created>
  <dcterms:modified xsi:type="dcterms:W3CDTF">2025-11-04T14:53:57Z</dcterms:modified>
</cp:coreProperties>
</file>