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bs00394\OneDrive - Sella\University\Doc\LecturesAlgoTrading\Excel\"/>
    </mc:Choice>
  </mc:AlternateContent>
  <bookViews>
    <workbookView xWindow="0" yWindow="0" windowWidth="21816" windowHeight="2940"/>
  </bookViews>
  <sheets>
    <sheet name="OptimalLim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B11" i="1"/>
  <c r="B10" i="1"/>
  <c r="B9" i="1"/>
  <c r="B8" i="1"/>
  <c r="G34" i="1" l="1"/>
  <c r="B29" i="1"/>
  <c r="B26" i="1"/>
  <c r="G39" i="1"/>
  <c r="B45" i="1"/>
  <c r="B34" i="1"/>
  <c r="B37" i="1"/>
  <c r="B24" i="1"/>
  <c r="B31" i="1"/>
  <c r="B42" i="1"/>
  <c r="B21" i="1"/>
  <c r="C36" i="1"/>
  <c r="G24" i="1"/>
  <c r="G36" i="1"/>
  <c r="G25" i="1"/>
  <c r="C37" i="1"/>
  <c r="C26" i="1"/>
  <c r="G42" i="1"/>
  <c r="G30" i="1"/>
  <c r="G20" i="1"/>
  <c r="G26" i="1"/>
  <c r="C44" i="1"/>
  <c r="G41" i="1"/>
  <c r="G38" i="1"/>
  <c r="C31" i="1"/>
  <c r="C42" i="1"/>
  <c r="C38" i="1"/>
  <c r="C22" i="1"/>
  <c r="G32" i="1"/>
  <c r="G22" i="1"/>
  <c r="C28" i="1"/>
  <c r="B39" i="1"/>
  <c r="G44" i="1"/>
  <c r="C21" i="1"/>
  <c r="G31" i="1"/>
  <c r="C32" i="1"/>
  <c r="B23" i="1"/>
  <c r="G33" i="1"/>
  <c r="C39" i="1"/>
  <c r="C45" i="1"/>
  <c r="E45" i="1" s="1"/>
  <c r="F45" i="1" s="1"/>
  <c r="B44" i="1"/>
  <c r="E44" i="1" s="1"/>
  <c r="F44" i="1" s="1"/>
  <c r="G23" i="1"/>
  <c r="C29" i="1"/>
  <c r="E29" i="1" s="1"/>
  <c r="F29" i="1" s="1"/>
  <c r="C40" i="1"/>
  <c r="C46" i="1"/>
  <c r="C23" i="1"/>
  <c r="G28" i="1"/>
  <c r="E23" i="1"/>
  <c r="F23" i="1" s="1"/>
  <c r="C34" i="1"/>
  <c r="C20" i="1"/>
  <c r="G43" i="1"/>
  <c r="C24" i="1"/>
  <c r="E24" i="1" s="1"/>
  <c r="F24" i="1" s="1"/>
  <c r="C30" i="1"/>
  <c r="G40" i="1"/>
  <c r="G46" i="1"/>
  <c r="B40" i="1"/>
  <c r="B32" i="1"/>
  <c r="B27" i="1"/>
  <c r="B35" i="1"/>
  <c r="B43" i="1"/>
  <c r="E43" i="1" s="1"/>
  <c r="F43" i="1" s="1"/>
  <c r="G21" i="1"/>
  <c r="C27" i="1"/>
  <c r="G29" i="1"/>
  <c r="C35" i="1"/>
  <c r="G37" i="1"/>
  <c r="C43" i="1"/>
  <c r="G45" i="1"/>
  <c r="B22" i="1"/>
  <c r="B38" i="1"/>
  <c r="B46" i="1"/>
  <c r="B25" i="1"/>
  <c r="B33" i="1"/>
  <c r="B41" i="1"/>
  <c r="C25" i="1"/>
  <c r="G27" i="1"/>
  <c r="C33" i="1"/>
  <c r="G35" i="1"/>
  <c r="C41" i="1"/>
  <c r="B30" i="1"/>
  <c r="E30" i="1" s="1"/>
  <c r="F30" i="1" s="1"/>
  <c r="B20" i="1"/>
  <c r="B28" i="1"/>
  <c r="B36" i="1"/>
  <c r="E20" i="1" l="1"/>
  <c r="B17" i="1"/>
  <c r="E37" i="1"/>
  <c r="F37" i="1" s="1"/>
  <c r="E26" i="1"/>
  <c r="F26" i="1" s="1"/>
  <c r="G17" i="1"/>
  <c r="E31" i="1"/>
  <c r="F31" i="1" s="1"/>
  <c r="E42" i="1"/>
  <c r="F42" i="1" s="1"/>
  <c r="E39" i="1"/>
  <c r="F39" i="1" s="1"/>
  <c r="E34" i="1"/>
  <c r="F34" i="1" s="1"/>
  <c r="E22" i="1"/>
  <c r="F22" i="1" s="1"/>
  <c r="E36" i="1"/>
  <c r="F36" i="1" s="1"/>
  <c r="E21" i="1"/>
  <c r="F21" i="1" s="1"/>
  <c r="E40" i="1"/>
  <c r="F40" i="1" s="1"/>
  <c r="E35" i="1"/>
  <c r="F35" i="1" s="1"/>
  <c r="E28" i="1"/>
  <c r="F28" i="1" s="1"/>
  <c r="E41" i="1"/>
  <c r="F41" i="1" s="1"/>
  <c r="E33" i="1"/>
  <c r="F33" i="1" s="1"/>
  <c r="E46" i="1"/>
  <c r="F46" i="1" s="1"/>
  <c r="E27" i="1"/>
  <c r="F27" i="1" s="1"/>
  <c r="E32" i="1"/>
  <c r="F32" i="1" s="1"/>
  <c r="E38" i="1"/>
  <c r="F38" i="1" s="1"/>
  <c r="E25" i="1"/>
  <c r="F25" i="1" s="1"/>
  <c r="F20" i="1" l="1"/>
  <c r="E17" i="1"/>
</calcChain>
</file>

<file path=xl/sharedStrings.xml><?xml version="1.0" encoding="utf-8"?>
<sst xmlns="http://schemas.openxmlformats.org/spreadsheetml/2006/main" count="26" uniqueCount="26">
  <si>
    <t>muX</t>
  </si>
  <si>
    <t>sigmaX^2</t>
  </si>
  <si>
    <t xml:space="preserve">lambda </t>
  </si>
  <si>
    <t>L</t>
  </si>
  <si>
    <t>EU_Hit</t>
  </si>
  <si>
    <t>EU_base</t>
  </si>
  <si>
    <t>n</t>
  </si>
  <si>
    <t>muW</t>
  </si>
  <si>
    <t>sigmaW^2</t>
  </si>
  <si>
    <t>muWm+1</t>
  </si>
  <si>
    <t>sigmaW^2n+1</t>
  </si>
  <si>
    <t>theta</t>
  </si>
  <si>
    <t>Pr_hit(L)</t>
  </si>
  <si>
    <t>-LOG(-EU_Limit)</t>
  </si>
  <si>
    <t>n=-1</t>
  </si>
  <si>
    <t>n=-2</t>
  </si>
  <si>
    <t>n=0</t>
  </si>
  <si>
    <t>J. Hasbrouk, p.121</t>
  </si>
  <si>
    <t>Limit order placement strategies</t>
  </si>
  <si>
    <t>Wait</t>
  </si>
  <si>
    <t>gamma</t>
  </si>
  <si>
    <t>Market Order</t>
  </si>
  <si>
    <t>Limit Order</t>
  </si>
  <si>
    <t>EU_Limit</t>
  </si>
  <si>
    <t>EU_Market_Ask</t>
  </si>
  <si>
    <t>A (Ask)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</si>
</sst>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-Log[-EU_limit(L)]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OptimalLimit!$K$25</c:f>
              <c:strCache>
                <c:ptCount val="1"/>
                <c:pt idx="0">
                  <c:v>n=0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OptimalLimit!$J$26:$J$46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OptimalLimit!$K$26:$K$46</c:f>
              <c:numCache>
                <c:formatCode>General</c:formatCode>
                <c:ptCount val="21"/>
                <c:pt idx="0">
                  <c:v>0</c:v>
                </c:pt>
                <c:pt idx="1">
                  <c:v>3.187587609530261E-2</c:v>
                </c:pt>
                <c:pt idx="2">
                  <c:v>4.8121158254382325E-2</c:v>
                </c:pt>
                <c:pt idx="3">
                  <c:v>4.8121158254382325E-2</c:v>
                </c:pt>
                <c:pt idx="4">
                  <c:v>3.187587609530261E-2</c:v>
                </c:pt>
                <c:pt idx="5">
                  <c:v>0</c:v>
                </c:pt>
                <c:pt idx="6">
                  <c:v>-4.6360447613586542E-2</c:v>
                </c:pt>
                <c:pt idx="7">
                  <c:v>-0.1056721291163603</c:v>
                </c:pt>
                <c:pt idx="8">
                  <c:v>-0.17618368519062472</c:v>
                </c:pt>
                <c:pt idx="9">
                  <c:v>-0.25608590263515918</c:v>
                </c:pt>
                <c:pt idx="10">
                  <c:v>-0.34363938553817314</c:v>
                </c:pt>
                <c:pt idx="11">
                  <c:v>-0.43726038774728898</c:v>
                </c:pt>
                <c:pt idx="12">
                  <c:v>-0.53556677742410563</c:v>
                </c:pt>
                <c:pt idx="13">
                  <c:v>-0.63739240212302928</c:v>
                </c:pt>
                <c:pt idx="14">
                  <c:v>-0.74177991109255381</c:v>
                </c:pt>
                <c:pt idx="15">
                  <c:v>-0.84796106708623287</c:v>
                </c:pt>
                <c:pt idx="16">
                  <c:v>-0.95533138352058833</c:v>
                </c:pt>
                <c:pt idx="17">
                  <c:v>-1.0634236287054266</c:v>
                </c:pt>
                <c:pt idx="18">
                  <c:v>-1.1718828543345505</c:v>
                </c:pt>
                <c:pt idx="19">
                  <c:v>-1.2804442607335382</c:v>
                </c:pt>
                <c:pt idx="20">
                  <c:v>-1.3889143494166851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OptimalLimit!$L$25</c:f>
              <c:strCache>
                <c:ptCount val="1"/>
                <c:pt idx="0">
                  <c:v>n=-1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OptimalLimit!$J$26:$J$46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OptimalLimit!$L$26:$L$46</c:f>
              <c:numCache>
                <c:formatCode>General</c:formatCode>
                <c:ptCount val="21"/>
                <c:pt idx="0">
                  <c:v>-1.5</c:v>
                </c:pt>
                <c:pt idx="1">
                  <c:v>-1.4256042253280219</c:v>
                </c:pt>
                <c:pt idx="2">
                  <c:v>-1.3585889424396693</c:v>
                </c:pt>
                <c:pt idx="3">
                  <c:v>-1.3001850490507576</c:v>
                </c:pt>
                <c:pt idx="4">
                  <c:v>-1.2516168037816731</c:v>
                </c:pt>
                <c:pt idx="5">
                  <c:v>-1.2140230606297087</c:v>
                </c:pt>
                <c:pt idx="6">
                  <c:v>-1.1883682576786796</c:v>
                </c:pt>
                <c:pt idx="7">
                  <c:v>-1.1753552924441364</c:v>
                </c:pt>
                <c:pt idx="8">
                  <c:v>-1.1753552924441364</c:v>
                </c:pt>
                <c:pt idx="9">
                  <c:v>-1.1883682576786796</c:v>
                </c:pt>
                <c:pt idx="10">
                  <c:v>-1.2140230606297087</c:v>
                </c:pt>
                <c:pt idx="11">
                  <c:v>-1.2516168037816731</c:v>
                </c:pt>
                <c:pt idx="12">
                  <c:v>-1.3001850490507574</c:v>
                </c:pt>
                <c:pt idx="13">
                  <c:v>-1.3585889424396693</c:v>
                </c:pt>
                <c:pt idx="14">
                  <c:v>-1.4256042253280221</c:v>
                </c:pt>
                <c:pt idx="15">
                  <c:v>-1.5</c:v>
                </c:pt>
                <c:pt idx="16">
                  <c:v>-1.580600037802588</c:v>
                </c:pt>
                <c:pt idx="17">
                  <c:v>-1.6663243833196719</c:v>
                </c:pt>
                <c:pt idx="18">
                  <c:v>-1.7562127175552542</c:v>
                </c:pt>
                <c:pt idx="19">
                  <c:v>-1.8494329939066831</c:v>
                </c:pt>
                <c:pt idx="20">
                  <c:v>-1.945279487178952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OptimalLimit!$M$25</c:f>
              <c:strCache>
                <c:ptCount val="1"/>
                <c:pt idx="0">
                  <c:v>n=-2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OptimalLimit!$J$26:$J$46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OptimalLimit!$M$26:$M$46</c:f>
              <c:numCache>
                <c:formatCode>General</c:formatCode>
                <c:ptCount val="21"/>
                <c:pt idx="0">
                  <c:v>-4</c:v>
                </c:pt>
                <c:pt idx="1">
                  <c:v>-3.9094956635803313</c:v>
                </c:pt>
                <c:pt idx="2">
                  <c:v>-3.8219548043382723</c:v>
                </c:pt>
                <c:pt idx="3">
                  <c:v>-3.7380329511781265</c:v>
                </c:pt>
                <c:pt idx="4">
                  <c:v>-3.658483126498103</c:v>
                </c:pt>
                <c:pt idx="5">
                  <c:v>-3.584152598409144</c:v>
                </c:pt>
                <c:pt idx="6">
                  <c:v>-3.5159708825306155</c:v>
                </c:pt>
                <c:pt idx="7">
                  <c:v>-3.4549265463162775</c:v>
                </c:pt>
                <c:pt idx="8">
                  <c:v>-3.4020311533641068</c:v>
                </c:pt>
                <c:pt idx="9">
                  <c:v>-3.358270346421993</c:v>
                </c:pt>
                <c:pt idx="10">
                  <c:v>-3.3245445982976287</c:v>
                </c:pt>
                <c:pt idx="11">
                  <c:v>-3.3016051726262963</c:v>
                </c:pt>
                <c:pt idx="12">
                  <c:v>-3.2899935092308175</c:v>
                </c:pt>
                <c:pt idx="13">
                  <c:v>-3.289993509230817</c:v>
                </c:pt>
                <c:pt idx="14">
                  <c:v>-3.3016051726262963</c:v>
                </c:pt>
                <c:pt idx="15">
                  <c:v>-3.3245445982976287</c:v>
                </c:pt>
                <c:pt idx="16">
                  <c:v>-3.358270346421993</c:v>
                </c:pt>
                <c:pt idx="17">
                  <c:v>-3.4020311533641072</c:v>
                </c:pt>
                <c:pt idx="18">
                  <c:v>-3.454926546316277</c:v>
                </c:pt>
                <c:pt idx="19">
                  <c:v>-3.5159708825306155</c:v>
                </c:pt>
                <c:pt idx="20">
                  <c:v>-3.584152598409144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334992"/>
        <c:axId val="1469331728"/>
      </c:scatterChart>
      <c:valAx>
        <c:axId val="146933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9331728"/>
        <c:crosses val="autoZero"/>
        <c:crossBetween val="midCat"/>
      </c:valAx>
      <c:valAx>
        <c:axId val="146933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9334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271462</xdr:colOff>
      <xdr:row>2</xdr:row>
      <xdr:rowOff>4762</xdr:rowOff>
    </xdr:from>
    <xdr:to>
      <xdr:col>14</xdr:col>
      <xdr:colOff>576262</xdr:colOff>
      <xdr:row>16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7" workbookViewId="0">
      <selection activeCell="E17" sqref="E17"/>
    </sheetView>
  </sheetViews>
  <sheetFormatPr defaultRowHeight="14.4" x14ac:dyDescent="0.3"/>
  <cols>
    <col min="1" max="1" width="16.109375" customWidth="1"/>
    <col min="7" max="7" width="9.6640625" customWidth="1"/>
  </cols>
  <sheetData>
    <row r="1" spans="1:3" x14ac:dyDescent="0.3">
      <c r="A1" s="3" t="s">
        <v>17</v>
      </c>
      <c r="C1" t="s">
        <v>18</v>
      </c>
    </row>
    <row r="4" spans="1:3" x14ac:dyDescent="0.3">
      <c r="A4" t="s">
        <v>20</v>
      </c>
      <c r="B4">
        <v>1</v>
      </c>
    </row>
    <row r="5" spans="1:3" x14ac:dyDescent="0.3">
      <c r="A5" t="s">
        <v>0</v>
      </c>
      <c r="B5">
        <v>1</v>
      </c>
    </row>
    <row r="6" spans="1:3" x14ac:dyDescent="0.3">
      <c r="A6" t="s">
        <v>1</v>
      </c>
      <c r="B6">
        <v>1</v>
      </c>
    </row>
    <row r="7" spans="1:3" x14ac:dyDescent="0.3">
      <c r="A7" s="2" t="s">
        <v>6</v>
      </c>
      <c r="B7" s="2">
        <v>-1</v>
      </c>
    </row>
    <row r="8" spans="1:3" x14ac:dyDescent="0.3">
      <c r="A8" t="s">
        <v>7</v>
      </c>
      <c r="B8">
        <f>B5*B7</f>
        <v>-1</v>
      </c>
    </row>
    <row r="9" spans="1:3" x14ac:dyDescent="0.3">
      <c r="A9" t="s">
        <v>8</v>
      </c>
      <c r="B9">
        <f>B6*B7^2</f>
        <v>1</v>
      </c>
    </row>
    <row r="10" spans="1:3" x14ac:dyDescent="0.3">
      <c r="A10" t="s">
        <v>9</v>
      </c>
      <c r="B10">
        <f>(B7+1)*B5</f>
        <v>0</v>
      </c>
    </row>
    <row r="11" spans="1:3" x14ac:dyDescent="0.3">
      <c r="A11" t="s">
        <v>10</v>
      </c>
      <c r="B11">
        <f>(B7+1)^2*B6</f>
        <v>0</v>
      </c>
    </row>
    <row r="12" spans="1:3" x14ac:dyDescent="0.3">
      <c r="A12" t="s">
        <v>2</v>
      </c>
      <c r="B12">
        <v>1</v>
      </c>
    </row>
    <row r="13" spans="1:3" x14ac:dyDescent="0.3">
      <c r="A13" t="s">
        <v>11</v>
      </c>
      <c r="B13">
        <v>0</v>
      </c>
    </row>
    <row r="14" spans="1:3" x14ac:dyDescent="0.3">
      <c r="A14" t="s">
        <v>25</v>
      </c>
      <c r="B14">
        <v>2</v>
      </c>
    </row>
    <row r="17" spans="1:13" x14ac:dyDescent="0.3">
      <c r="B17">
        <f>MAX(B20:B46)</f>
        <v>-4.4816890703380645</v>
      </c>
      <c r="E17">
        <f>MAX(E19:E46)</f>
        <v>-3.2392936359629441</v>
      </c>
      <c r="G17">
        <f>MAX(G20:G46)</f>
        <v>-7.3890560989306504</v>
      </c>
    </row>
    <row r="18" spans="1:13" x14ac:dyDescent="0.3">
      <c r="B18" s="3" t="s">
        <v>19</v>
      </c>
      <c r="E18" s="3" t="s">
        <v>22</v>
      </c>
      <c r="G18" s="3" t="s">
        <v>21</v>
      </c>
    </row>
    <row r="19" spans="1:13" x14ac:dyDescent="0.3">
      <c r="A19" t="s">
        <v>3</v>
      </c>
      <c r="B19" t="s">
        <v>5</v>
      </c>
      <c r="C19" t="s">
        <v>4</v>
      </c>
      <c r="D19" t="s">
        <v>12</v>
      </c>
      <c r="E19" t="s">
        <v>23</v>
      </c>
      <c r="F19" s="1" t="s">
        <v>13</v>
      </c>
      <c r="G19" t="s">
        <v>24</v>
      </c>
    </row>
    <row r="20" spans="1:13" x14ac:dyDescent="0.3">
      <c r="A20">
        <v>-0.6</v>
      </c>
      <c r="B20">
        <f>-EXP(-$B$4*($B$8-$B$4*$B$9/2))</f>
        <v>-4.4816890703380645</v>
      </c>
      <c r="C20">
        <f>-EXP(-$B$4*($B$10-$B$4*$B$11/2-A20))</f>
        <v>-0.54881163609402639</v>
      </c>
      <c r="D20">
        <f>IF(A20&gt;$B$13,1-EXP(-$B$12*(A20-$B$13)),)</f>
        <v>0</v>
      </c>
      <c r="E20">
        <f>(1-D20)*B20+D20*C20</f>
        <v>-4.4816890703380645</v>
      </c>
      <c r="F20">
        <f>-LN(-E20)</f>
        <v>-1.5</v>
      </c>
      <c r="G20">
        <f>-EXP(-$B$4*($B$10-$B$4*$B$11/2-$B$14))</f>
        <v>-7.3890560989306504</v>
      </c>
    </row>
    <row r="21" spans="1:13" x14ac:dyDescent="0.3">
      <c r="A21">
        <v>-0.5</v>
      </c>
      <c r="B21">
        <f t="shared" ref="B21:B46" si="0">-EXP(-$B$4*($B$8-$B$4*$B$9/2))</f>
        <v>-4.4816890703380645</v>
      </c>
      <c r="C21">
        <f t="shared" ref="C21:C46" si="1">-EXP(-$B$4*($B$10-$B$4*$B$11/2-A21))</f>
        <v>-0.60653065971263342</v>
      </c>
      <c r="D21">
        <f t="shared" ref="D21:D33" si="2">IF(A21&gt;$B$13,1-EXP(-$B$12*(A21-$B$13)),)</f>
        <v>0</v>
      </c>
      <c r="E21">
        <f t="shared" ref="E21:E33" si="3">(1-D21)*B21+D21*C21</f>
        <v>-4.4816890703380645</v>
      </c>
      <c r="F21">
        <f t="shared" ref="F21:F46" si="4">-LN(-E21)</f>
        <v>-1.5</v>
      </c>
      <c r="G21">
        <f t="shared" ref="G21:G46" si="5">-EXP(-$B$4*($B$10-$B$4*$B$11/2-$B$14))</f>
        <v>-7.3890560989306504</v>
      </c>
    </row>
    <row r="22" spans="1:13" x14ac:dyDescent="0.3">
      <c r="A22">
        <v>-0.4</v>
      </c>
      <c r="B22">
        <f t="shared" si="0"/>
        <v>-4.4816890703380645</v>
      </c>
      <c r="C22">
        <f t="shared" si="1"/>
        <v>-0.67032004603563933</v>
      </c>
      <c r="D22">
        <f t="shared" si="2"/>
        <v>0</v>
      </c>
      <c r="E22">
        <f t="shared" si="3"/>
        <v>-4.4816890703380645</v>
      </c>
      <c r="F22">
        <f t="shared" si="4"/>
        <v>-1.5</v>
      </c>
      <c r="G22">
        <f t="shared" si="5"/>
        <v>-7.3890560989306504</v>
      </c>
    </row>
    <row r="23" spans="1:13" x14ac:dyDescent="0.3">
      <c r="A23">
        <v>-0.3</v>
      </c>
      <c r="B23">
        <f t="shared" si="0"/>
        <v>-4.4816890703380645</v>
      </c>
      <c r="C23">
        <f t="shared" si="1"/>
        <v>-0.74081822068171788</v>
      </c>
      <c r="D23">
        <f t="shared" si="2"/>
        <v>0</v>
      </c>
      <c r="E23">
        <f t="shared" si="3"/>
        <v>-4.4816890703380645</v>
      </c>
      <c r="F23">
        <f t="shared" si="4"/>
        <v>-1.5</v>
      </c>
      <c r="G23">
        <f t="shared" si="5"/>
        <v>-7.3890560989306504</v>
      </c>
    </row>
    <row r="24" spans="1:13" x14ac:dyDescent="0.3">
      <c r="A24">
        <v>-0.2</v>
      </c>
      <c r="B24">
        <f t="shared" si="0"/>
        <v>-4.4816890703380645</v>
      </c>
      <c r="C24">
        <f t="shared" si="1"/>
        <v>-0.81873075307798182</v>
      </c>
      <c r="D24">
        <f t="shared" si="2"/>
        <v>0</v>
      </c>
      <c r="E24">
        <f t="shared" si="3"/>
        <v>-4.4816890703380645</v>
      </c>
      <c r="F24">
        <f t="shared" si="4"/>
        <v>-1.5</v>
      </c>
      <c r="G24">
        <f t="shared" si="5"/>
        <v>-7.3890560989306504</v>
      </c>
    </row>
    <row r="25" spans="1:13" x14ac:dyDescent="0.3">
      <c r="A25">
        <v>-0.1</v>
      </c>
      <c r="B25">
        <f t="shared" si="0"/>
        <v>-4.4816890703380645</v>
      </c>
      <c r="C25">
        <f t="shared" si="1"/>
        <v>-0.90483741803595952</v>
      </c>
      <c r="D25">
        <f t="shared" si="2"/>
        <v>0</v>
      </c>
      <c r="E25">
        <f t="shared" si="3"/>
        <v>-4.4816890703380645</v>
      </c>
      <c r="F25">
        <f t="shared" si="4"/>
        <v>-1.5</v>
      </c>
      <c r="G25">
        <f t="shared" si="5"/>
        <v>-7.3890560989306504</v>
      </c>
      <c r="K25" t="s">
        <v>16</v>
      </c>
      <c r="L25" t="s">
        <v>14</v>
      </c>
      <c r="M25" t="s">
        <v>15</v>
      </c>
    </row>
    <row r="26" spans="1:13" x14ac:dyDescent="0.3">
      <c r="A26">
        <v>0</v>
      </c>
      <c r="B26">
        <f t="shared" si="0"/>
        <v>-4.4816890703380645</v>
      </c>
      <c r="C26">
        <f t="shared" si="1"/>
        <v>-1</v>
      </c>
      <c r="D26">
        <f t="shared" si="2"/>
        <v>0</v>
      </c>
      <c r="E26">
        <f t="shared" si="3"/>
        <v>-4.4816890703380645</v>
      </c>
      <c r="F26">
        <f t="shared" si="4"/>
        <v>-1.5</v>
      </c>
      <c r="G26">
        <f t="shared" si="5"/>
        <v>-7.3890560989306504</v>
      </c>
      <c r="J26">
        <v>0</v>
      </c>
      <c r="K26">
        <v>0</v>
      </c>
      <c r="L26">
        <v>-1.5</v>
      </c>
      <c r="M26">
        <v>-4</v>
      </c>
    </row>
    <row r="27" spans="1:13" x14ac:dyDescent="0.3">
      <c r="A27">
        <v>0.1</v>
      </c>
      <c r="B27">
        <f t="shared" si="0"/>
        <v>-4.4816890703380645</v>
      </c>
      <c r="C27">
        <f t="shared" si="1"/>
        <v>-1.1051709180756477</v>
      </c>
      <c r="D27">
        <f t="shared" si="2"/>
        <v>9.5162581964040482E-2</v>
      </c>
      <c r="E27">
        <f t="shared" si="3"/>
        <v>-4.1603708849203214</v>
      </c>
      <c r="F27">
        <f t="shared" si="4"/>
        <v>-1.4256042253280219</v>
      </c>
      <c r="G27">
        <f t="shared" si="5"/>
        <v>-7.3890560989306504</v>
      </c>
      <c r="J27">
        <v>0.1</v>
      </c>
      <c r="K27">
        <v>3.187587609530261E-2</v>
      </c>
      <c r="L27">
        <v>-1.4256042253280219</v>
      </c>
      <c r="M27">
        <v>-3.9094956635803313</v>
      </c>
    </row>
    <row r="28" spans="1:13" x14ac:dyDescent="0.3">
      <c r="A28">
        <v>0.2</v>
      </c>
      <c r="B28">
        <f t="shared" si="0"/>
        <v>-4.4816890703380645</v>
      </c>
      <c r="C28">
        <f t="shared" si="1"/>
        <v>-1.2214027581601699</v>
      </c>
      <c r="D28">
        <f t="shared" si="2"/>
        <v>0.18126924692201818</v>
      </c>
      <c r="E28">
        <f t="shared" si="3"/>
        <v>-3.8906994257794141</v>
      </c>
      <c r="F28">
        <f t="shared" si="4"/>
        <v>-1.3585889424396693</v>
      </c>
      <c r="G28">
        <f t="shared" si="5"/>
        <v>-7.3890560989306504</v>
      </c>
      <c r="J28">
        <v>0.2</v>
      </c>
      <c r="K28">
        <v>4.8121158254382325E-2</v>
      </c>
      <c r="L28">
        <v>-1.3585889424396693</v>
      </c>
      <c r="M28">
        <v>-3.8219548043382723</v>
      </c>
    </row>
    <row r="29" spans="1:13" x14ac:dyDescent="0.3">
      <c r="A29">
        <v>0.3</v>
      </c>
      <c r="B29">
        <f t="shared" si="0"/>
        <v>-4.4816890703380645</v>
      </c>
      <c r="C29">
        <f t="shared" si="1"/>
        <v>-1.3498588075760032</v>
      </c>
      <c r="D29">
        <f t="shared" si="2"/>
        <v>0.25918177931828212</v>
      </c>
      <c r="E29">
        <f t="shared" si="3"/>
        <v>-3.6699757303125504</v>
      </c>
      <c r="F29">
        <f t="shared" si="4"/>
        <v>-1.3001850490507576</v>
      </c>
      <c r="G29">
        <f t="shared" si="5"/>
        <v>-7.3890560989306504</v>
      </c>
      <c r="J29">
        <v>0.3</v>
      </c>
      <c r="K29">
        <v>4.8121158254382325E-2</v>
      </c>
      <c r="L29">
        <v>-1.3001850490507576</v>
      </c>
      <c r="M29">
        <v>-3.7380329511781265</v>
      </c>
    </row>
    <row r="30" spans="1:13" x14ac:dyDescent="0.3">
      <c r="A30">
        <v>0.4</v>
      </c>
      <c r="B30">
        <f t="shared" si="0"/>
        <v>-4.4816890703380645</v>
      </c>
      <c r="C30">
        <f t="shared" si="1"/>
        <v>-1.4918246976412703</v>
      </c>
      <c r="D30">
        <f t="shared" si="2"/>
        <v>0.32967995396436067</v>
      </c>
      <c r="E30">
        <f t="shared" si="3"/>
        <v>-3.4959907215877033</v>
      </c>
      <c r="F30">
        <f t="shared" si="4"/>
        <v>-1.2516168037816731</v>
      </c>
      <c r="G30">
        <f t="shared" si="5"/>
        <v>-7.3890560989306504</v>
      </c>
      <c r="J30">
        <v>0.4</v>
      </c>
      <c r="K30">
        <v>3.187587609530261E-2</v>
      </c>
      <c r="L30">
        <v>-1.2516168037816731</v>
      </c>
      <c r="M30">
        <v>-3.658483126498103</v>
      </c>
    </row>
    <row r="31" spans="1:13" x14ac:dyDescent="0.3">
      <c r="A31">
        <v>0.5</v>
      </c>
      <c r="B31">
        <f t="shared" si="0"/>
        <v>-4.4816890703380645</v>
      </c>
      <c r="C31">
        <f t="shared" si="1"/>
        <v>-1.6487212707001282</v>
      </c>
      <c r="D31">
        <f t="shared" si="2"/>
        <v>0.39346934028736658</v>
      </c>
      <c r="E31">
        <f t="shared" si="3"/>
        <v>-3.3670030991591733</v>
      </c>
      <c r="F31">
        <f t="shared" si="4"/>
        <v>-1.2140230606297087</v>
      </c>
      <c r="G31">
        <f t="shared" si="5"/>
        <v>-7.3890560989306504</v>
      </c>
      <c r="J31">
        <v>0.5</v>
      </c>
      <c r="K31">
        <v>0</v>
      </c>
      <c r="L31">
        <v>-1.2140230606297087</v>
      </c>
      <c r="M31">
        <v>-3.584152598409144</v>
      </c>
    </row>
    <row r="32" spans="1:13" x14ac:dyDescent="0.3">
      <c r="A32">
        <v>0.6</v>
      </c>
      <c r="B32">
        <f t="shared" si="0"/>
        <v>-4.4816890703380645</v>
      </c>
      <c r="C32">
        <f t="shared" si="1"/>
        <v>-1.8221188003905089</v>
      </c>
      <c r="D32">
        <f t="shared" si="2"/>
        <v>0.45118836390597361</v>
      </c>
      <c r="E32">
        <f t="shared" si="3"/>
        <v>-3.2817219115474585</v>
      </c>
      <c r="F32">
        <f t="shared" si="4"/>
        <v>-1.1883682576786796</v>
      </c>
      <c r="G32">
        <f t="shared" si="5"/>
        <v>-7.3890560989306504</v>
      </c>
      <c r="J32">
        <v>0.6</v>
      </c>
      <c r="K32">
        <v>-4.6360447613586542E-2</v>
      </c>
      <c r="L32">
        <v>-1.1883682576786796</v>
      </c>
      <c r="M32">
        <v>-3.5159708825306155</v>
      </c>
    </row>
    <row r="33" spans="1:13" x14ac:dyDescent="0.3">
      <c r="A33">
        <v>0.7</v>
      </c>
      <c r="B33">
        <f t="shared" si="0"/>
        <v>-4.4816890703380645</v>
      </c>
      <c r="C33">
        <f t="shared" si="1"/>
        <v>-2.0137527074704766</v>
      </c>
      <c r="D33">
        <f t="shared" si="2"/>
        <v>0.50341469620859047</v>
      </c>
      <c r="E33">
        <f t="shared" si="3"/>
        <v>-3.2392936359629441</v>
      </c>
      <c r="F33">
        <f t="shared" si="4"/>
        <v>-1.1753552924441364</v>
      </c>
      <c r="G33">
        <f t="shared" si="5"/>
        <v>-7.3890560989306504</v>
      </c>
      <c r="J33">
        <v>0.7</v>
      </c>
      <c r="K33">
        <v>-0.1056721291163603</v>
      </c>
      <c r="L33">
        <v>-1.1753552924441364</v>
      </c>
      <c r="M33">
        <v>-3.4549265463162775</v>
      </c>
    </row>
    <row r="34" spans="1:13" x14ac:dyDescent="0.3">
      <c r="A34">
        <v>0.8</v>
      </c>
      <c r="B34">
        <f t="shared" si="0"/>
        <v>-4.4816890703380645</v>
      </c>
      <c r="C34">
        <f t="shared" si="1"/>
        <v>-2.2255409284924679</v>
      </c>
      <c r="D34">
        <f t="shared" ref="D34:D46" si="6">IF(A34&gt;$B$13,1-EXP(-$B$12*(A34-$B$13)),)</f>
        <v>0.55067103588277844</v>
      </c>
      <c r="E34">
        <f t="shared" ref="E34:E46" si="7">(1-D34)*B34+D34*C34</f>
        <v>-3.2392936359629441</v>
      </c>
      <c r="F34">
        <f t="shared" si="4"/>
        <v>-1.1753552924441364</v>
      </c>
      <c r="G34">
        <f t="shared" si="5"/>
        <v>-7.3890560989306504</v>
      </c>
      <c r="J34">
        <v>0.8</v>
      </c>
      <c r="K34">
        <v>-0.17618368519062472</v>
      </c>
      <c r="L34">
        <v>-1.1753552924441364</v>
      </c>
      <c r="M34">
        <v>-3.4020311533641068</v>
      </c>
    </row>
    <row r="35" spans="1:13" x14ac:dyDescent="0.3">
      <c r="A35">
        <v>0.9</v>
      </c>
      <c r="B35">
        <f t="shared" si="0"/>
        <v>-4.4816890703380645</v>
      </c>
      <c r="C35">
        <f t="shared" si="1"/>
        <v>-2.4596031111569499</v>
      </c>
      <c r="D35">
        <f t="shared" si="6"/>
        <v>0.59343034025940089</v>
      </c>
      <c r="E35">
        <f t="shared" si="7"/>
        <v>-3.281721911547459</v>
      </c>
      <c r="F35">
        <f t="shared" si="4"/>
        <v>-1.1883682576786796</v>
      </c>
      <c r="G35">
        <f t="shared" si="5"/>
        <v>-7.3890560989306504</v>
      </c>
      <c r="J35">
        <v>0.9</v>
      </c>
      <c r="K35">
        <v>-0.25608590263515918</v>
      </c>
      <c r="L35">
        <v>-1.1883682576786796</v>
      </c>
      <c r="M35">
        <v>-3.358270346421993</v>
      </c>
    </row>
    <row r="36" spans="1:13" x14ac:dyDescent="0.3">
      <c r="A36">
        <v>1</v>
      </c>
      <c r="B36">
        <f t="shared" si="0"/>
        <v>-4.4816890703380645</v>
      </c>
      <c r="C36">
        <f t="shared" si="1"/>
        <v>-2.7182818284590451</v>
      </c>
      <c r="D36">
        <f t="shared" si="6"/>
        <v>0.63212055882855767</v>
      </c>
      <c r="E36">
        <f t="shared" si="7"/>
        <v>-3.3670030991591733</v>
      </c>
      <c r="F36">
        <f t="shared" si="4"/>
        <v>-1.2140230606297087</v>
      </c>
      <c r="G36">
        <f t="shared" si="5"/>
        <v>-7.3890560989306504</v>
      </c>
      <c r="J36">
        <v>1</v>
      </c>
      <c r="K36">
        <v>-0.34363938553817314</v>
      </c>
      <c r="L36">
        <v>-1.2140230606297087</v>
      </c>
      <c r="M36">
        <v>-3.3245445982976287</v>
      </c>
    </row>
    <row r="37" spans="1:13" x14ac:dyDescent="0.3">
      <c r="A37">
        <v>1.1000000000000001</v>
      </c>
      <c r="B37">
        <f t="shared" si="0"/>
        <v>-4.4816890703380645</v>
      </c>
      <c r="C37">
        <f t="shared" si="1"/>
        <v>-3.0041660239464334</v>
      </c>
      <c r="D37">
        <f t="shared" si="6"/>
        <v>0.6671289163019205</v>
      </c>
      <c r="E37">
        <f t="shared" si="7"/>
        <v>-3.4959907215877033</v>
      </c>
      <c r="F37">
        <f t="shared" si="4"/>
        <v>-1.2516168037816731</v>
      </c>
      <c r="G37">
        <f t="shared" si="5"/>
        <v>-7.3890560989306504</v>
      </c>
      <c r="J37">
        <v>1.1000000000000001</v>
      </c>
      <c r="K37">
        <v>-0.43726038774728898</v>
      </c>
      <c r="L37">
        <v>-1.2516168037816731</v>
      </c>
      <c r="M37">
        <v>-3.3016051726262963</v>
      </c>
    </row>
    <row r="38" spans="1:13" x14ac:dyDescent="0.3">
      <c r="A38">
        <v>1.2</v>
      </c>
      <c r="B38">
        <f t="shared" si="0"/>
        <v>-4.4816890703380645</v>
      </c>
      <c r="C38">
        <f t="shared" si="1"/>
        <v>-3.3201169227365472</v>
      </c>
      <c r="D38">
        <f t="shared" si="6"/>
        <v>0.69880578808779781</v>
      </c>
      <c r="E38">
        <f t="shared" si="7"/>
        <v>-3.66997573031255</v>
      </c>
      <c r="F38">
        <f t="shared" si="4"/>
        <v>-1.3001850490507574</v>
      </c>
      <c r="G38">
        <f t="shared" si="5"/>
        <v>-7.3890560989306504</v>
      </c>
      <c r="J38">
        <v>1.2</v>
      </c>
      <c r="K38">
        <v>-0.53556677742410563</v>
      </c>
      <c r="L38">
        <v>-1.3001850490507574</v>
      </c>
      <c r="M38">
        <v>-3.2899935092308175</v>
      </c>
    </row>
    <row r="39" spans="1:13" x14ac:dyDescent="0.3">
      <c r="A39">
        <v>1.3</v>
      </c>
      <c r="B39">
        <f t="shared" si="0"/>
        <v>-4.4816890703380645</v>
      </c>
      <c r="C39">
        <f t="shared" si="1"/>
        <v>-3.6692966676192444</v>
      </c>
      <c r="D39">
        <f t="shared" si="6"/>
        <v>0.72746820696598746</v>
      </c>
      <c r="E39">
        <f t="shared" si="7"/>
        <v>-3.8906994257794141</v>
      </c>
      <c r="F39">
        <f t="shared" si="4"/>
        <v>-1.3585889424396693</v>
      </c>
      <c r="G39">
        <f t="shared" si="5"/>
        <v>-7.3890560989306504</v>
      </c>
      <c r="J39">
        <v>1.3</v>
      </c>
      <c r="K39">
        <v>-0.63739240212302928</v>
      </c>
      <c r="L39">
        <v>-1.3585889424396693</v>
      </c>
      <c r="M39">
        <v>-3.289993509230817</v>
      </c>
    </row>
    <row r="40" spans="1:13" x14ac:dyDescent="0.3">
      <c r="A40">
        <v>1.4</v>
      </c>
      <c r="B40">
        <f t="shared" si="0"/>
        <v>-4.4816890703380645</v>
      </c>
      <c r="C40">
        <f t="shared" si="1"/>
        <v>-4.0551999668446745</v>
      </c>
      <c r="D40">
        <f t="shared" si="6"/>
        <v>0.75340303605839354</v>
      </c>
      <c r="E40">
        <f t="shared" si="7"/>
        <v>-4.1603708849203223</v>
      </c>
      <c r="F40">
        <f t="shared" si="4"/>
        <v>-1.4256042253280221</v>
      </c>
      <c r="G40">
        <f t="shared" si="5"/>
        <v>-7.3890560989306504</v>
      </c>
      <c r="J40">
        <v>1.4</v>
      </c>
      <c r="K40">
        <v>-0.74177991109255381</v>
      </c>
      <c r="L40">
        <v>-1.4256042253280221</v>
      </c>
      <c r="M40">
        <v>-3.3016051726262963</v>
      </c>
    </row>
    <row r="41" spans="1:13" x14ac:dyDescent="0.3">
      <c r="A41">
        <v>1.5</v>
      </c>
      <c r="B41">
        <f t="shared" si="0"/>
        <v>-4.4816890703380645</v>
      </c>
      <c r="C41">
        <f t="shared" si="1"/>
        <v>-4.4816890703380645</v>
      </c>
      <c r="D41">
        <f t="shared" si="6"/>
        <v>0.77686983985157021</v>
      </c>
      <c r="E41">
        <f t="shared" si="7"/>
        <v>-4.4816890703380645</v>
      </c>
      <c r="F41">
        <f t="shared" si="4"/>
        <v>-1.5</v>
      </c>
      <c r="G41">
        <f t="shared" si="5"/>
        <v>-7.3890560989306504</v>
      </c>
      <c r="J41">
        <v>1.5</v>
      </c>
      <c r="K41">
        <v>-0.84796106708623287</v>
      </c>
      <c r="L41">
        <v>-1.5</v>
      </c>
      <c r="M41">
        <v>-3.3245445982976287</v>
      </c>
    </row>
    <row r="42" spans="1:13" x14ac:dyDescent="0.3">
      <c r="A42">
        <v>1.6</v>
      </c>
      <c r="B42">
        <f t="shared" si="0"/>
        <v>-4.4816890703380645</v>
      </c>
      <c r="C42">
        <f t="shared" si="1"/>
        <v>-4.9530324243951149</v>
      </c>
      <c r="D42">
        <f t="shared" si="6"/>
        <v>0.79810348200534464</v>
      </c>
      <c r="E42">
        <f t="shared" si="7"/>
        <v>-4.8578698424310751</v>
      </c>
      <c r="F42">
        <f t="shared" si="4"/>
        <v>-1.580600037802588</v>
      </c>
      <c r="G42">
        <f t="shared" si="5"/>
        <v>-7.3890560989306504</v>
      </c>
      <c r="J42">
        <v>1.6</v>
      </c>
      <c r="K42">
        <v>-0.95533138352058833</v>
      </c>
      <c r="L42">
        <v>-1.580600037802588</v>
      </c>
      <c r="M42">
        <v>-3.358270346421993</v>
      </c>
    </row>
    <row r="43" spans="1:13" x14ac:dyDescent="0.3">
      <c r="A43">
        <v>1.7</v>
      </c>
      <c r="B43">
        <f t="shared" si="0"/>
        <v>-4.4816890703380645</v>
      </c>
      <c r="C43">
        <f t="shared" si="1"/>
        <v>-5.4739473917271999</v>
      </c>
      <c r="D43">
        <f t="shared" si="6"/>
        <v>0.81731647594726531</v>
      </c>
      <c r="E43">
        <f t="shared" si="7"/>
        <v>-5.2926781448051816</v>
      </c>
      <c r="F43">
        <f t="shared" si="4"/>
        <v>-1.6663243833196719</v>
      </c>
      <c r="G43">
        <f t="shared" si="5"/>
        <v>-7.3890560989306504</v>
      </c>
      <c r="J43">
        <v>1.7</v>
      </c>
      <c r="K43">
        <v>-1.0634236287054266</v>
      </c>
      <c r="L43">
        <v>-1.6663243833196719</v>
      </c>
      <c r="M43">
        <v>-3.4020311533641072</v>
      </c>
    </row>
    <row r="44" spans="1:13" x14ac:dyDescent="0.3">
      <c r="A44">
        <v>1.8</v>
      </c>
      <c r="B44">
        <f t="shared" si="0"/>
        <v>-4.4816890703380645</v>
      </c>
      <c r="C44">
        <f t="shared" si="1"/>
        <v>-6.0496474644129465</v>
      </c>
      <c r="D44">
        <f t="shared" si="6"/>
        <v>0.83470111177841344</v>
      </c>
      <c r="E44">
        <f t="shared" si="7"/>
        <v>-5.7904656850946647</v>
      </c>
      <c r="F44">
        <f t="shared" si="4"/>
        <v>-1.7562127175552542</v>
      </c>
      <c r="G44">
        <f t="shared" si="5"/>
        <v>-7.3890560989306504</v>
      </c>
      <c r="J44">
        <v>1.8</v>
      </c>
      <c r="K44">
        <v>-1.1718828543345505</v>
      </c>
      <c r="L44">
        <v>-1.7562127175552542</v>
      </c>
      <c r="M44">
        <v>-3.454926546316277</v>
      </c>
    </row>
    <row r="45" spans="1:13" x14ac:dyDescent="0.3">
      <c r="A45">
        <v>1.9</v>
      </c>
      <c r="B45">
        <f t="shared" si="0"/>
        <v>-4.4816890703380645</v>
      </c>
      <c r="C45">
        <f t="shared" si="1"/>
        <v>-6.6858944422792685</v>
      </c>
      <c r="D45">
        <f t="shared" si="6"/>
        <v>0.85043138077736491</v>
      </c>
      <c r="E45">
        <f t="shared" si="7"/>
        <v>-6.3562144883149081</v>
      </c>
      <c r="F45">
        <f t="shared" si="4"/>
        <v>-1.8494329939066831</v>
      </c>
      <c r="G45">
        <f t="shared" si="5"/>
        <v>-7.3890560989306504</v>
      </c>
      <c r="J45">
        <v>1.9</v>
      </c>
      <c r="K45">
        <v>-1.2804442607335382</v>
      </c>
      <c r="L45">
        <v>-1.8494329939066831</v>
      </c>
      <c r="M45">
        <v>-3.5159708825306155</v>
      </c>
    </row>
    <row r="46" spans="1:13" x14ac:dyDescent="0.3">
      <c r="A46">
        <v>2</v>
      </c>
      <c r="B46">
        <f t="shared" si="0"/>
        <v>-4.4816890703380645</v>
      </c>
      <c r="C46">
        <f t="shared" si="1"/>
        <v>-7.3890560989306504</v>
      </c>
      <c r="D46">
        <f t="shared" si="6"/>
        <v>0.8646647167633873</v>
      </c>
      <c r="E46">
        <f t="shared" si="7"/>
        <v>-6.9955867586432836</v>
      </c>
      <c r="F46">
        <f t="shared" si="4"/>
        <v>-1.945279487178952</v>
      </c>
      <c r="G46">
        <f t="shared" si="5"/>
        <v>-7.3890560989306504</v>
      </c>
      <c r="J46">
        <v>2</v>
      </c>
      <c r="K46">
        <v>-1.3889143494166851</v>
      </c>
      <c r="L46">
        <v>-1.945279487178952</v>
      </c>
      <c r="M46">
        <v>-3.584152598409144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OptimalLimit</vt:lpstr>
    </vt:vector>
  </TitlesOfParts>
  <Company>Gruppo Sella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Caloi Roberto Maria</dc:creator>
  <cp:lastModifiedBy>Caloi Roberto Maria</cp:lastModifiedBy>
  <dcterms:created xsi:type="dcterms:W3CDTF">2022-09-27T10:53:36Z</dcterms:created>
  <dcterms:modified xsi:type="dcterms:W3CDTF">2022-12-06T16:01:43Z</dcterms:modified>
</cp:coreProperties>
</file>